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2\M22-003 VD Lysá nad Labem, oprava spárování\0_DIGI-odevzdání\změny_po_odevzdání\"/>
    </mc:Choice>
  </mc:AlternateContent>
  <bookViews>
    <workbookView xWindow="0" yWindow="0" windowWidth="0" windowHeight="0"/>
  </bookViews>
  <sheets>
    <sheet name="Rekapitulace stavby" sheetId="1" r:id="rId1"/>
    <sheet name="1 - SO 1  VD Lysá n. L., ..." sheetId="2" r:id="rId2"/>
    <sheet name="2 - VON Vedlejší a ostat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'1 - SO 1  VD Lysá n. L., ...'!$C$124:$K$178</definedName>
    <definedName name="_xlnm.Print_Area" localSheetId="1">'1 - SO 1  VD Lysá n. L., ...'!$C$4:$J$76,'1 - SO 1  VD Lysá n. L., ...'!$C$82:$J$106,'1 - SO 1  VD Lysá n. L., ...'!$C$112:$K$178</definedName>
    <definedName name="_xlnm.Print_Titles" localSheetId="1">'1 - SO 1  VD Lysá n. L., ...'!$124:$124</definedName>
    <definedName name="_xlnm._FilterDatabase" localSheetId="2" hidden="1">'2 - VON Vedlejší a ostatn...'!$C$122:$K$158</definedName>
    <definedName name="_xlnm.Print_Area" localSheetId="2">'2 - VON Vedlejší a ostatn...'!$C$4:$J$76,'2 - VON Vedlejší a ostatn...'!$C$82:$J$104,'2 - VON Vedlejší a ostatn...'!$C$110:$K$158</definedName>
    <definedName name="_xlnm.Print_Titles" localSheetId="2">'2 - VON Vedlejší a ostatn...'!$122:$122</definedName>
  </definedNames>
  <calcPr/>
</workbook>
</file>

<file path=xl/calcChain.xml><?xml version="1.0" encoding="utf-8"?>
<calcChain xmlns="http://schemas.openxmlformats.org/spreadsheetml/2006/main">
  <c i="3" l="1" r="J125"/>
  <c r="T124"/>
  <c r="R124"/>
  <c r="P124"/>
  <c r="BK124"/>
  <c r="J124"/>
  <c r="J97"/>
  <c r="J37"/>
  <c r="J36"/>
  <c i="1" r="AY96"/>
  <c i="3" r="J35"/>
  <c i="1" r="AX96"/>
  <c i="3"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28"/>
  <c r="BH128"/>
  <c r="BG128"/>
  <c r="BF128"/>
  <c r="T128"/>
  <c r="T127"/>
  <c r="R128"/>
  <c r="R127"/>
  <c r="P128"/>
  <c r="P127"/>
  <c r="J98"/>
  <c r="J120"/>
  <c r="J119"/>
  <c r="F119"/>
  <c r="F117"/>
  <c r="E115"/>
  <c r="J92"/>
  <c r="J91"/>
  <c r="F91"/>
  <c r="F89"/>
  <c r="E87"/>
  <c r="J18"/>
  <c r="E18"/>
  <c r="F92"/>
  <c r="J17"/>
  <c r="J12"/>
  <c r="J117"/>
  <c r="E7"/>
  <c r="E113"/>
  <c i="2" r="J37"/>
  <c r="J36"/>
  <c i="1" r="AY95"/>
  <c i="2" r="J35"/>
  <c i="1" r="AX95"/>
  <c i="2" r="BI178"/>
  <c r="BH178"/>
  <c r="BG178"/>
  <c r="BF178"/>
  <c r="T178"/>
  <c r="R178"/>
  <c r="P178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8"/>
  <c r="BH158"/>
  <c r="BG158"/>
  <c r="BF158"/>
  <c r="T158"/>
  <c r="R158"/>
  <c r="P158"/>
  <c r="BI152"/>
  <c r="BH152"/>
  <c r="BG152"/>
  <c r="BF152"/>
  <c r="T152"/>
  <c r="R152"/>
  <c r="P152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BI128"/>
  <c r="BH128"/>
  <c r="BG128"/>
  <c r="BF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BK178"/>
  <c r="BK168"/>
  <c r="BK163"/>
  <c r="BK158"/>
  <c r="J143"/>
  <c r="J131"/>
  <c r="F34"/>
  <c i="3" r="BK128"/>
  <c r="J128"/>
  <c i="2" r="J171"/>
  <c r="J165"/>
  <c r="BK161"/>
  <c r="J152"/>
  <c r="J137"/>
  <c r="BK128"/>
  <c r="F35"/>
  <c i="3" r="J151"/>
  <c i="2" r="J178"/>
  <c r="J168"/>
  <c r="J163"/>
  <c r="J158"/>
  <c r="BK143"/>
  <c r="J128"/>
  <c r="J34"/>
  <c i="3" r="BK155"/>
  <c i="2" r="BK171"/>
  <c r="BK166"/>
  <c r="J162"/>
  <c r="BK150"/>
  <c r="J135"/>
  <c r="F36"/>
  <c i="3" r="J146"/>
  <c r="BK151"/>
  <c i="2" r="J177"/>
  <c r="BK165"/>
  <c r="J161"/>
  <c r="J150"/>
  <c r="BK135"/>
  <c i="1" r="AS94"/>
  <c i="3" r="BK141"/>
  <c r="BK146"/>
  <c r="BK137"/>
  <c r="J141"/>
  <c r="J137"/>
  <c r="J155"/>
  <c i="2" r="BK177"/>
  <c r="J166"/>
  <c r="BK162"/>
  <c r="BK152"/>
  <c r="BK137"/>
  <c r="BK131"/>
  <c r="F37"/>
  <c l="1" r="T149"/>
  <c r="T126"/>
  <c r="P134"/>
  <c r="P126"/>
  <c r="P125"/>
  <c i="1" r="AU95"/>
  <c i="2" r="P160"/>
  <c r="T170"/>
  <c r="T169"/>
  <c r="T134"/>
  <c r="BK160"/>
  <c r="J160"/>
  <c r="J102"/>
  <c i="3" r="T136"/>
  <c r="T126"/>
  <c r="T123"/>
  <c i="2" r="BK134"/>
  <c r="J134"/>
  <c r="J100"/>
  <c r="R149"/>
  <c r="P170"/>
  <c r="P169"/>
  <c i="3" r="BK136"/>
  <c r="J136"/>
  <c r="J101"/>
  <c r="BK145"/>
  <c r="J145"/>
  <c r="J102"/>
  <c i="2" r="P149"/>
  <c r="BK170"/>
  <c r="J170"/>
  <c r="J105"/>
  <c i="3" r="P136"/>
  <c r="P126"/>
  <c r="P123"/>
  <c i="1" r="AU96"/>
  <c i="3" r="R145"/>
  <c i="2" r="R134"/>
  <c r="R126"/>
  <c r="R125"/>
  <c r="R160"/>
  <c r="R170"/>
  <c r="R169"/>
  <c i="3" r="P145"/>
  <c i="2" r="BK149"/>
  <c r="J149"/>
  <c r="J101"/>
  <c r="T160"/>
  <c i="3" r="R136"/>
  <c r="R126"/>
  <c r="R123"/>
  <c r="T145"/>
  <c i="2" r="BK167"/>
  <c r="J167"/>
  <c r="J103"/>
  <c i="3" r="BK154"/>
  <c r="J154"/>
  <c r="J103"/>
  <c i="2" r="BK130"/>
  <c r="J130"/>
  <c r="J99"/>
  <c r="BK127"/>
  <c r="J127"/>
  <c r="J98"/>
  <c i="3" r="BK127"/>
  <c r="J127"/>
  <c r="J100"/>
  <c r="J89"/>
  <c r="F120"/>
  <c r="BE137"/>
  <c r="BE141"/>
  <c r="BE146"/>
  <c r="E85"/>
  <c r="BE155"/>
  <c r="BE128"/>
  <c r="BE151"/>
  <c i="2" r="BK169"/>
  <c r="J169"/>
  <c r="J104"/>
  <c i="1" r="BC95"/>
  <c r="AW95"/>
  <c r="BA95"/>
  <c r="BB95"/>
  <c i="2" r="E85"/>
  <c r="J89"/>
  <c r="F92"/>
  <c r="BE128"/>
  <c r="BE131"/>
  <c r="BE135"/>
  <c r="BE137"/>
  <c r="BE143"/>
  <c r="BE150"/>
  <c r="BE152"/>
  <c r="BE158"/>
  <c r="BE161"/>
  <c r="BE162"/>
  <c r="BE163"/>
  <c r="BE165"/>
  <c r="BE166"/>
  <c r="BE168"/>
  <c r="BE171"/>
  <c r="BE177"/>
  <c r="BE178"/>
  <c i="1" r="BD95"/>
  <c i="3" r="F37"/>
  <c i="1" r="BD96"/>
  <c r="BD94"/>
  <c r="W33"/>
  <c i="3" r="F36"/>
  <c i="1" r="BC96"/>
  <c r="BC94"/>
  <c r="W32"/>
  <c i="3" r="F35"/>
  <c i="1" r="BB96"/>
  <c r="BB94"/>
  <c r="W31"/>
  <c i="3" r="J34"/>
  <c i="1" r="AW96"/>
  <c i="3" r="F34"/>
  <c i="1" r="BA96"/>
  <c r="BA94"/>
  <c r="W30"/>
  <c i="2" l="1" r="T125"/>
  <c r="BK126"/>
  <c r="J126"/>
  <c r="J97"/>
  <c i="3" r="BK126"/>
  <c r="BK123"/>
  <c r="J123"/>
  <c r="J96"/>
  <c i="2" r="BK125"/>
  <c r="J125"/>
  <c r="J96"/>
  <c i="3" r="J33"/>
  <c i="1" r="AV96"/>
  <c r="AT96"/>
  <c r="AU94"/>
  <c r="AY94"/>
  <c r="AX94"/>
  <c r="AW94"/>
  <c r="AK30"/>
  <c i="2" r="J33"/>
  <c i="1" r="AV95"/>
  <c r="AT95"/>
  <c i="2" r="F33"/>
  <c i="1" r="AZ95"/>
  <c i="3" r="F33"/>
  <c i="1" r="AZ96"/>
  <c i="3" l="1" r="J126"/>
  <c r="J99"/>
  <c r="J30"/>
  <c i="1" r="AG96"/>
  <c i="2" r="J30"/>
  <c i="1" r="AG95"/>
  <c r="AG94"/>
  <c r="AK26"/>
  <c r="AZ94"/>
  <c r="W29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<sst xmlns="http://schemas.openxmlformats.org/spreadsheetml/2006/main">
  <si>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</si>
  <si>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</si>
  <si>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</si>
  <si>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</si>
  <si>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</si>
  <si>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{9d4d1e6b-f7d0-4415-8185-5f50ca071638}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</si>
  <si>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</si>
  <si>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</si>
  <si>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</si>
  <si>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</si>
  <si>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</si>
  <si>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</si>
  <si>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</si>
  <si>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</si>
  <si>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M22/003-23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</si>
  <si>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</si>
  <si>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</si>
  <si>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Lysá n. L., oprava spárování kamenného obkladu jezových pilířů</t>
  </si>
  <si>
    <t>KSO:</t>
  </si>
  <si>
    <t>832 51 29</t>
  </si>
  <si>
    <t>CC-CZ:</t>
  </si>
  <si>
    <t>24208</t>
  </si>
  <si>
    <t>Místo:</t>
  </si>
  <si>
    <t>Lysá n.L., ř. km 878,071</t>
  </si>
  <si>
    <t>Datum:</t>
  </si>
  <si>
    <t>24. 3. 2022</t>
  </si>
  <si>
    <t>Zadavatel:</t>
  </si>
  <si>
    <t>IČ:</t>
  </si>
  <si>
    <t xml:space="preserve">Povodí Labe, státní podnik </t>
  </si>
  <si>
    <t>DIČ:</t>
  </si>
  <si>
    <t>Uchazeč:</t>
  </si>
  <si>
    <t>Vyplň údaj</t>
  </si>
  <si>
    <t>Projektant:</t>
  </si>
  <si>
    <t>Multiaqua s.r.o., Veverkova 1343, HK 2</t>
  </si>
  <si>
    <t>True</t>
  </si>
  <si>
    <t>Zpracovatel:</t>
  </si>
  <si>
    <t>Ing. Pavel Romášek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</si>
  <si>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</si>
  <si>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</si>
  <si>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</si>
  <si>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</si>
  <si>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</si>
  <si>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</si>
  <si>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</si>
  <si>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</si>
  <si>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</si>
  <si>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</si>
  <si>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</si>
  <si>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</si>
  <si>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</si>
  <si>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</si>
  <si>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</si>
  <si>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</si>
  <si>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</si>
  <si>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</si>
  <si>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</si>
  <si>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</si>
  <si>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</si>
  <si>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</si>
  <si>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</si>
  <si>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</si>
  <si>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</si>
  <si>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</si>
  <si>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</si>
  <si>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</si>
  <si>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</si>
  <si>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</si>
  <si>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</si>
  <si>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</si>
  <si>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</si>
  <si>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</si>
  <si>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</si>
  <si>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</si>
  <si>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</si>
  <si>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</si>
  <si>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</si>
  <si>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</si>
  <si>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</si>
  <si>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</si>
  <si>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</si>
  <si>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</si>
  <si>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</si>
  <si>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</si>
  <si>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</si>
  <si>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</si>
  <si>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 xml:space="preserve">SO 1  VD Lysá n. L., oprava spárování kamenného obkladu jezových pilířů</t>
  </si>
  <si>
    <t>STA</t>
  </si>
  <si>
    <t>{7668ddec-989b-47e7-a09a-28c7da5398e1}</t>
  </si>
  <si>
    <t>2</t>
  </si>
  <si>
    <t>VON Vedlejší a ostatní náklady</t>
  </si>
  <si>
    <t>{50969e72-f8ad-4dc0-bb38-adaece41bd5a}</t>
  </si>
  <si>
    <t>KRYCÍ LIST SOUPISU PRACÍ</t>
  </si>
  <si>
    <t>Objekt:</t>
  </si>
  <si>
    <t xml:space="preserve">1 - SO 1  VD Lysá n. L., oprava spárování kamenného obkladu jezových pilířů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</si>
  <si>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</si>
  <si>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</si>
  <si>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</si>
  <si>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</si>
  <si>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</si>
  <si>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</si>
  <si>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</si>
  <si>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</si>
  <si>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</si>
  <si>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</si>
  <si>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</si>
  <si>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</si>
  <si>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</si>
  <si>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782 - Dokončovací práce - obklady z kamene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</si>
  <si>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</si>
  <si>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</si>
  <si>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</si>
  <si>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</si>
  <si>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</si>
  <si>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</si>
  <si>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</si>
  <si>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</si>
  <si>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</si>
  <si>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</si>
  <si>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</si>
  <si>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</si>
  <si>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</si>
  <si>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</si>
  <si>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</si>
  <si>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</si>
  <si>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</si>
  <si>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</si>
  <si>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114203202</t>
  </si>
  <si>
    <t>Očištění lomového kamene nebo betonových tvárnic získaných při rozebrání dlažeb, záhozů, rovnanin a soustřeďovacích staveb od malty</t>
  </si>
  <si>
    <t>m3</t>
  </si>
  <si>
    <t>CS ÚRS 2023 01</t>
  </si>
  <si>
    <t>4</t>
  </si>
  <si>
    <t>714620941</t>
  </si>
  <si>
    <t>VV</t>
  </si>
  <si>
    <t>0,5*0,7*0,7 "rozrážecí horní žulový kvádr (posunutý nad hladinu)</t>
  </si>
  <si>
    <t>3</t>
  </si>
  <si>
    <t>Svislé a kompletní konstrukce</t>
  </si>
  <si>
    <t>321222312</t>
  </si>
  <si>
    <t xml:space="preserve">Zdění obkladního zdiva vodních staveb  přehrad, jezů a plavebních komor, spodní stavby vodních elektráren, odběrných věží a výpustných zařízení, opěrných zdí, šachet, šachtic a ostatních konstrukcí kvádrového s vyspárováním na maltu cementovou kvádrů objemu přes 0,2 do 0,5 m3</t>
  </si>
  <si>
    <t>2140616472</t>
  </si>
  <si>
    <t>Pozn.: Položka zahrnuje zdění 1 ks žulového kvádru vč. potřebné mechanizace (např. ruční jeřáb osazený na pilíři).</t>
  </si>
  <si>
    <t>6</t>
  </si>
  <si>
    <t>Úpravy povrchů, podlahy a osazování výplní</t>
  </si>
  <si>
    <t>628635000R</t>
  </si>
  <si>
    <t>Příplatek za vyplnění spár ve zdivu kvádrovém na hl. přes 12 cm</t>
  </si>
  <si>
    <t>m2</t>
  </si>
  <si>
    <t>-1441353155</t>
  </si>
  <si>
    <t xml:space="preserve">25,75 "2. pilíř  hl. spar až 16 cm</t>
  </si>
  <si>
    <t>628635552</t>
  </si>
  <si>
    <t xml:space="preserve">Vyplnění spár dosavadních konstrukcí zdiva  cementovou maltou s vyčištěním spár hloubky přes 70 do 120 mm, zdiva z lomového kamene s vyspárováním</t>
  </si>
  <si>
    <t>1261955090</t>
  </si>
  <si>
    <t xml:space="preserve">25,75 "1. pilíř </t>
  </si>
  <si>
    <t>18,75 "levobřežní zeď</t>
  </si>
  <si>
    <t>6,58 "pravobřežní zeď u MVE</t>
  </si>
  <si>
    <t>Součet</t>
  </si>
  <si>
    <t>5</t>
  </si>
  <si>
    <t>629995101</t>
  </si>
  <si>
    <t>Očištění vnějších ploch tlakovou vodou omytím</t>
  </si>
  <si>
    <t>-296131807</t>
  </si>
  <si>
    <t>9</t>
  </si>
  <si>
    <t>Ostatní konstrukce a práce, bourání</t>
  </si>
  <si>
    <t>938903000R</t>
  </si>
  <si>
    <t>Příplatek za vysekání spár ve zdivu kvádrovém hloubky přes 12 cm</t>
  </si>
  <si>
    <t>1598137277</t>
  </si>
  <si>
    <t>7</t>
  </si>
  <si>
    <t>938903211</t>
  </si>
  <si>
    <t xml:space="preserve">Dokončovací práce na dosavadních konstrukcích  vysekání spár s očištěním zdiva nebo dlažby, s naložením suti na dopravní prostředek nebo s odklizením na hromady do vzdálenosti 50 m při hloubce spáry přes 70 do 120 mm ve zdivu z lomového kamene</t>
  </si>
  <si>
    <t>-1097327133</t>
  </si>
  <si>
    <t>8</t>
  </si>
  <si>
    <t>960191241</t>
  </si>
  <si>
    <t>Bourání konstrukcí vodních staveb z hladiny, s naložením vybouraných hmot a suti na dopravní prostředek nebo s odklizením na hromady do vzdálenosti 20 m z kamenných kvádrů</t>
  </si>
  <si>
    <t>-259815948</t>
  </si>
  <si>
    <t>997</t>
  </si>
  <si>
    <t>Přesun sutě</t>
  </si>
  <si>
    <t>997013601</t>
  </si>
  <si>
    <t>Poplatek za uložení stavebního odpadu na skládce (skládkovné) z prostého betonu zatříděného do Katalogu odpadů pod kódem 17 01 01</t>
  </si>
  <si>
    <t>t</t>
  </si>
  <si>
    <t>1772380299</t>
  </si>
  <si>
    <t>10</t>
  </si>
  <si>
    <t>997321511</t>
  </si>
  <si>
    <t xml:space="preserve">Vodorovná doprava suti a vybouraných hmot  bez naložení, s vyložením a hrubým urovnáním po suchu, na vzdálenost do 1 km</t>
  </si>
  <si>
    <t>-1229475030</t>
  </si>
  <si>
    <t>11</t>
  </si>
  <si>
    <t>997321519</t>
  </si>
  <si>
    <t xml:space="preserve">Vodorovná doprava suti a vybouraných hmot  bez naložení, s vyložením a hrubým urovnáním po suchu, na vzdálenost Příplatek k cenám za každý další i započatý 1 km přes 1 km</t>
  </si>
  <si>
    <t>-329873169</t>
  </si>
  <si>
    <t>3,602*19 "příplatků 19</t>
  </si>
  <si>
    <t>12</t>
  </si>
  <si>
    <t>997321523</t>
  </si>
  <si>
    <t xml:space="preserve">Vodorovná doprava suti a vybouraných hmot  bez naložení, s vyložením a hrubým urovnáním po vodě plavidlem, na vzdálenost přes 500 m do 1 km</t>
  </si>
  <si>
    <t>-1751543882</t>
  </si>
  <si>
    <t>13</t>
  </si>
  <si>
    <t>997321611</t>
  </si>
  <si>
    <t xml:space="preserve">Vodorovná doprava suti a vybouraných hmot  bez naložení, s vyložením a hrubým urovnáním nakládání nebo překládání na dopravní prostředek při vodorovné dopravě suti a vybouraných hmot</t>
  </si>
  <si>
    <t>532146455</t>
  </si>
  <si>
    <t>998</t>
  </si>
  <si>
    <t>Přesun hmot</t>
  </si>
  <si>
    <t>14</t>
  </si>
  <si>
    <t>998325011</t>
  </si>
  <si>
    <t xml:space="preserve">Přesun hmot pro objekty plavební  dopravní vzdálenost do 500 m</t>
  </si>
  <si>
    <t>835510209</t>
  </si>
  <si>
    <t>PSV</t>
  </si>
  <si>
    <t>Práce a dodávky PSV</t>
  </si>
  <si>
    <t>782</t>
  </si>
  <si>
    <t>Dokončovací práce - obklady z kamene</t>
  </si>
  <si>
    <t>782991111</t>
  </si>
  <si>
    <t>Obklady z kamene - ostatní práce penetrace podkladu</t>
  </si>
  <si>
    <t>16</t>
  </si>
  <si>
    <t>1342578411</t>
  </si>
  <si>
    <t>M</t>
  </si>
  <si>
    <t>SKA.623474</t>
  </si>
  <si>
    <t>Spojovací můstek- cementový nátěrový materiál</t>
  </si>
  <si>
    <t>kg</t>
  </si>
  <si>
    <t>-2109024088</t>
  </si>
  <si>
    <t>17</t>
  </si>
  <si>
    <t>998782102</t>
  </si>
  <si>
    <t xml:space="preserve">Přesun hmot pro obklady kamenné  stanovený z hmotnosti přesunovaného materiálu vodorovná dopravní vzdálenost do 50 m v objektech výšky přes 6 do 12 m</t>
  </si>
  <si>
    <t>232587053</t>
  </si>
  <si>
    <t>2 - VON Vedlejší a ostatní náklady</t>
  </si>
  <si>
    <t>VRN - Vedlejší rozpočtové náklady</t>
  </si>
  <si>
    <t xml:space="preserve">    VRN1 - Vedlejší a ostatní rozpočtové náklady</t>
  </si>
  <si>
    <t xml:space="preserve">    VRN2 - Projektová dokumentace - ostatní náklady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</si>
  <si>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</si>
  <si>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</si>
  <si>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</si>
  <si>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</si>
  <si>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</si>
  <si>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Vedlejší a ostatní rozpočtové náklady</t>
  </si>
  <si>
    <t>011</t>
  </si>
  <si>
    <t>Zajištění kompletního zařízení staveniště a jeho přípojení na inž. sítě</t>
  </si>
  <si>
    <t>soubor</t>
  </si>
  <si>
    <t>1024</t>
  </si>
  <si>
    <t>-315209110</t>
  </si>
  <si>
    <t>- zajištění kompletního zařízení staveniště a jeho přípojení na inž. sítě</t>
  </si>
  <si>
    <t>- zajištění místnosti pro TDI v ZS vč. jejího vybavení</t>
  </si>
  <si>
    <t>- zajištění následné likvidace všech objektů ZS včetně připojení na sítě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</si>
  <si>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</si>
  <si>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</si>
  <si>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péče o nepředané objekty a konstrukce stavby, jejich ošetřování a zimní opatření</t>
  </si>
  <si>
    <t>VRN2</t>
  </si>
  <si>
    <t>Projektová dokumentace - ostatní náklady</t>
  </si>
  <si>
    <t>0210</t>
  </si>
  <si>
    <t>Vypracování Plánu opatření pro případ havárie</t>
  </si>
  <si>
    <t>kus</t>
  </si>
  <si>
    <t>1893234190</t>
  </si>
  <si>
    <t>Zhotovitelem vypracovaný plán opatření pro případ úniku závadných látek.</t>
  </si>
  <si>
    <t>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</si>
  <si>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</si>
  <si>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</si>
  <si>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-342384643</t>
  </si>
  <si>
    <t>Zpracování povodňového plánu stavby dle §71 zákona č. 254/2001 Sb.,</t>
  </si>
  <si>
    <t>včetně zajištění schválení příslušnými orgány správy a Povodím Labe, státní podnik.</t>
  </si>
  <si>
    <t>VRN7</t>
  </si>
  <si>
    <t>Provozní vlivy</t>
  </si>
  <si>
    <t>0700</t>
  </si>
  <si>
    <t>Provoz investora</t>
  </si>
  <si>
    <t>kpl</t>
  </si>
  <si>
    <t>-208403208</t>
  </si>
  <si>
    <t>15*2 000=30 000 Kč, zapůjčení pontonu</t>
  </si>
  <si>
    <t>10 000 Kč,manipulace, doprava a ostatní práce</t>
  </si>
  <si>
    <t>30 000+10 000=40 000 Kč</t>
  </si>
  <si>
    <t>0701</t>
  </si>
  <si>
    <t>Práce v nadjezí</t>
  </si>
  <si>
    <t>586230572</t>
  </si>
  <si>
    <t>60 000 Kč, speciální mechanizace - ruční jeřáb pro vyzdvižení rozrážecího kamene atp.</t>
  </si>
  <si>
    <t>VRN9</t>
  </si>
  <si>
    <t>Ostatní náklady</t>
  </si>
  <si>
    <t>0991</t>
  </si>
  <si>
    <t>Zajištění fotodokumentace veškerých konstrukcí, které budou v průběhu stavby skryty nebo zakryty</t>
  </si>
  <si>
    <t>2079575704</t>
  </si>
  <si>
    <t xml:space="preserve">Zajištění fotodokumentace veškerých konstrukcí, </t>
  </si>
  <si>
    <t xml:space="preserve"> které budou v průběhu stavby skryty nebo zakryty.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</si>
</sst>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M22/003-23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VD Lysá n. L., oprava spárování kamenného obkladu jezových pilířů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Lysá n.L., ř. km 878,071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24. 3. 2022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26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Povodí Labe, státní podnik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Multiaqua s.r.o., Veverkova 1343, HK 2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Pavel Romášek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19</v>
      </c>
    </row>
    <row r="95" s="7" customFormat="1" ht="37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SO 1  VD Lysá n. L.,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'1 - SO 1  VD Lysá n. L., ...'!P125</f>
        <v>0</v>
      </c>
      <c r="AV95" s="128">
        <f>'1 - SO 1  VD Lysá n. L., ...'!J33</f>
        <v>0</v>
      </c>
      <c r="AW95" s="128">
        <f>'1 - SO 1  VD Lysá n. L., ...'!J34</f>
        <v>0</v>
      </c>
      <c r="AX95" s="128">
        <f>'1 - SO 1  VD Lysá n. L., ...'!J35</f>
        <v>0</v>
      </c>
      <c r="AY95" s="128">
        <f>'1 - SO 1  VD Lysá n. L., ...'!J36</f>
        <v>0</v>
      </c>
      <c r="AZ95" s="128">
        <f>'1 - SO 1  VD Lysá n. L., ...'!F33</f>
        <v>0</v>
      </c>
      <c r="BA95" s="128">
        <f>'1 - SO 1  VD Lysá n. L., ...'!F34</f>
        <v>0</v>
      </c>
      <c r="BB95" s="128">
        <f>'1 - SO 1  VD Lysá n. L., ...'!F35</f>
        <v>0</v>
      </c>
      <c r="BC95" s="128">
        <f>'1 - SO 1  VD Lysá n. L., ...'!F36</f>
        <v>0</v>
      </c>
      <c r="BD95" s="130">
        <f>'1 - SO 1  VD Lysá n. L., ...'!F37</f>
        <v>0</v>
      </c>
      <c r="BE95" s="7"/>
      <c r="BT95" s="131" t="s">
        <v>84</v>
      </c>
      <c r="BV95" s="131" t="s">
        <v>81</v>
      </c>
      <c r="BW95" s="131" t="s">
        <v>87</v>
      </c>
      <c r="BX95" s="131" t="s">
        <v>5</v>
      </c>
      <c r="CL95" s="131" t="s">
        <v>19</v>
      </c>
      <c r="CM95" s="131" t="s">
        <v>88</v>
      </c>
    </row>
    <row r="96" s="7" customFormat="1" ht="16.5" customHeight="1">
      <c r="A96" s="119" t="s">
        <v>83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VON Vedlejší a ostatn...'!J30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'2 - VON Vedlejší a ostatn...'!P123</f>
        <v>0</v>
      </c>
      <c r="AV96" s="133">
        <f>'2 - VON Vedlejší a ostatn...'!J33</f>
        <v>0</v>
      </c>
      <c r="AW96" s="133">
        <f>'2 - VON Vedlejší a ostatn...'!J34</f>
        <v>0</v>
      </c>
      <c r="AX96" s="133">
        <f>'2 - VON Vedlejší a ostatn...'!J35</f>
        <v>0</v>
      </c>
      <c r="AY96" s="133">
        <f>'2 - VON Vedlejší a ostatn...'!J36</f>
        <v>0</v>
      </c>
      <c r="AZ96" s="133">
        <f>'2 - VON Vedlejší a ostatn...'!F33</f>
        <v>0</v>
      </c>
      <c r="BA96" s="133">
        <f>'2 - VON Vedlejší a ostatn...'!F34</f>
        <v>0</v>
      </c>
      <c r="BB96" s="133">
        <f>'2 - VON Vedlejší a ostatn...'!F35</f>
        <v>0</v>
      </c>
      <c r="BC96" s="133">
        <f>'2 - VON Vedlejší a ostatn...'!F36</f>
        <v>0</v>
      </c>
      <c r="BD96" s="135">
        <f>'2 - VON Vedlejší a ostatn...'!F37</f>
        <v>0</v>
      </c>
      <c r="BE96" s="7"/>
      <c r="BT96" s="131" t="s">
        <v>84</v>
      </c>
      <c r="BV96" s="131" t="s">
        <v>81</v>
      </c>
      <c r="BW96" s="131" t="s">
        <v>90</v>
      </c>
      <c r="BX96" s="131" t="s">
        <v>5</v>
      </c>
      <c r="CL96" s="131" t="s">
        <v>19</v>
      </c>
      <c r="CM96" s="131" t="s">
        <v>88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kdZH15Z1b72DtjDsfKwdMG/sCS2cUeUEB8QNV3kiREH0YSsRHd1kE7dvxuI80BUklVRgZ6oiaUWRWvFHfOoaOw==" hashValue="xYjW9GRwB8eMEB44s3FkgyazrpUnit2dNRnpCCONVRJUHsLiwPxZ90I2HkRNvdEcfxCezt/WmVXcO9XwfQIdsw==" algorithmName="SHA-512" password="B134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 - SO 1  VD Lysá n. L., ...'!C2" display="/"/>
    <hyperlink ref="A96" location="'2 - VON Vedlejší a ostat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Lysá n. L., oprava spárování kamenného obkladu jezových pilířů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24. 3. 2022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ROUND((SUM(BE125:BE178)),  2)</f>
        <v>0</v>
      </c>
      <c r="G33" s="38"/>
      <c r="H33" s="38"/>
      <c r="I33" s="155">
        <v>0.20999999999999999</v>
      </c>
      <c r="J33" s="154">
        <f>ROUND(((SUM(BE125:BE178))*I33),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ROUND((SUM(BF125:BF178)),  2)</f>
        <v>0</v>
      </c>
      <c r="G34" s="38"/>
      <c r="H34" s="38"/>
      <c r="I34" s="155">
        <v>0.14999999999999999</v>
      </c>
      <c r="J34" s="154">
        <f>ROUND(((SUM(BF125:BF178))*I34),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ROUND((SUM(BG125:BG178)),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ROUND((SUM(BH125:BH178)),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ROUND((SUM(BI125:BI178)),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Lysá n. L., oprava spárování kamenného obkladu jezových pilířů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30" customHeight="1">
      <c r="A87" s="38"/>
      <c r="B87" s="39"/>
      <c r="C87" s="40"/>
      <c r="D87" s="40"/>
      <c r="E87" s="76" t="str">
        <f>E9</f>
        <v xml:space="preserve">1 - SO 1  VD Lysá n. L., oprava spárování kamenného obkladu jezových pilířů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Lysá n.L., ř. km 878,071</v>
      </c>
      <c r="G89" s="40"/>
      <c r="H89" s="40"/>
      <c r="I89" s="32" t="s">
        <v>24</v>
      </c>
      <c r="J89" s="79" t="str">
        <f>IF(J12="","",J12)</f>
        <v>24. 3. 2022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26</v>
      </c>
      <c r="D91" s="40"/>
      <c r="E91" s="40"/>
      <c r="F91" s="27" t="str">
        <f>E15</f>
        <v xml:space="preserve">Povodí Labe, státní podnik </v>
      </c>
      <c r="G91" s="40"/>
      <c r="H91" s="40"/>
      <c r="I91" s="32" t="s">
        <v>32</v>
      </c>
      <c r="J91" s="36" t="str">
        <f>E21</f>
        <v>Multiaqua s.r.o., Veverkova 1343, HK 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Romášek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J160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105</v>
      </c>
      <c r="E103" s="188"/>
      <c r="F103" s="188"/>
      <c r="G103" s="188"/>
      <c r="H103" s="188"/>
      <c r="I103" s="188"/>
      <c r="J103" s="189">
        <f>J167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106</v>
      </c>
      <c r="E104" s="182"/>
      <c r="F104" s="182"/>
      <c r="G104" s="182"/>
      <c r="H104" s="182"/>
      <c r="I104" s="182"/>
      <c r="J104" s="183">
        <f>J169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J170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108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VD Lysá n. L., oprava spárování kamenného obkladu jezových pilířů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30" customHeight="1">
      <c r="A117" s="38"/>
      <c r="B117" s="39"/>
      <c r="C117" s="40"/>
      <c r="D117" s="40"/>
      <c r="E117" s="76" t="str">
        <f>E9</f>
        <v xml:space="preserve">1 - SO 1  VD Lysá n. L., oprava spárování kamenného obkladu jezových pilířů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22</v>
      </c>
      <c r="D119" s="40"/>
      <c r="E119" s="40"/>
      <c r="F119" s="27" t="str">
        <f>F12</f>
        <v>Lysá n.L., ř. km 878,071</v>
      </c>
      <c r="G119" s="40"/>
      <c r="H119" s="40"/>
      <c r="I119" s="32" t="s">
        <v>24</v>
      </c>
      <c r="J119" s="79" t="str">
        <f>IF(J12="","",J12)</f>
        <v>24. 3. 2022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26</v>
      </c>
      <c r="D121" s="40"/>
      <c r="E121" s="40"/>
      <c r="F121" s="27" t="str">
        <f>E15</f>
        <v xml:space="preserve">Povodí Labe, státní podnik </v>
      </c>
      <c r="G121" s="40"/>
      <c r="H121" s="40"/>
      <c r="I121" s="32" t="s">
        <v>32</v>
      </c>
      <c r="J121" s="36" t="str">
        <f>E21</f>
        <v>Multiaqua s.r.o., Veverkova 1343, HK 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30</v>
      </c>
      <c r="D122" s="40"/>
      <c r="E122" s="40"/>
      <c r="F122" s="27" t="str">
        <f>IF(E18="","",E18)</f>
        <v>Vyplň údaj</v>
      </c>
      <c r="G122" s="40"/>
      <c r="H122" s="40"/>
      <c r="I122" s="32" t="s">
        <v>35</v>
      </c>
      <c r="J122" s="36" t="str">
        <f>E24</f>
        <v>Ing. Pavel Romášek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109</v>
      </c>
      <c r="D124" s="194" t="s">
        <v>64</v>
      </c>
      <c r="E124" s="194" t="s">
        <v>60</v>
      </c>
      <c r="F124" s="194" t="s">
        <v>61</v>
      </c>
      <c r="G124" s="194" t="s">
        <v>110</v>
      </c>
      <c r="H124" s="194" t="s">
        <v>111</v>
      </c>
      <c r="I124" s="194" t="s">
        <v>112</v>
      </c>
      <c r="J124" s="194" t="s">
        <v>96</v>
      </c>
      <c r="K124" s="195" t="s">
        <v>113</v>
      </c>
      <c r="L124" s="196"/>
      <c r="M124" s="100" t="s">
        <v>1</v>
      </c>
      <c r="N124" s="101" t="s">
        <v>43</v>
      </c>
      <c r="O124" s="101" t="s">
        <v>114</v>
      </c>
      <c r="P124" s="101" t="s">
        <v>115</v>
      </c>
      <c r="Q124" s="101" t="s">
        <v>116</v>
      </c>
      <c r="R124" s="101" t="s">
        <v>117</v>
      </c>
      <c r="S124" s="101" t="s">
        <v>118</v>
      </c>
      <c r="T124" s="102" t="s">
        <v>119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120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P126+P169</f>
        <v>0</v>
      </c>
      <c r="Q125" s="104"/>
      <c r="R125" s="199">
        <f>R126+R169</f>
        <v>10.242145899999999</v>
      </c>
      <c r="S125" s="104"/>
      <c r="T125" s="200">
        <f>T126+T169</f>
        <v>2.4408399999999997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78</v>
      </c>
      <c r="AU125" s="17" t="s">
        <v>98</v>
      </c>
      <c r="BK125" s="201">
        <f>BK126+BK169</f>
        <v>0</v>
      </c>
    </row>
    <row r="126" s="12" customFormat="1" ht="25.92" customHeight="1">
      <c r="A126" s="12"/>
      <c r="B126" s="202"/>
      <c r="C126" s="203"/>
      <c r="D126" s="204" t="s">
        <v>78</v>
      </c>
      <c r="E126" s="205" t="s">
        <v>121</v>
      </c>
      <c r="F126" s="205" t="s">
        <v>122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P127+P130+P134+P149+P160+P167</f>
        <v>0</v>
      </c>
      <c r="Q126" s="210"/>
      <c r="R126" s="211">
        <f>R127+R130+R134+R149+R160+R167</f>
        <v>10.134583899999999</v>
      </c>
      <c r="S126" s="210"/>
      <c r="T126" s="212">
        <f>T127+T130+T134+T149+T160+T167</f>
        <v>2.4408399999999997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84</v>
      </c>
      <c r="AT126" s="214" t="s">
        <v>78</v>
      </c>
      <c r="AU126" s="214" t="s">
        <v>79</v>
      </c>
      <c r="AY126" s="213" t="s">
        <v>123</v>
      </c>
      <c r="BK126" s="215">
        <f>BK127+BK130+BK134+BK149+BK160+BK167</f>
        <v>0</v>
      </c>
    </row>
    <row r="127" s="12" customFormat="1" ht="22.8" customHeight="1">
      <c r="A127" s="12"/>
      <c r="B127" s="202"/>
      <c r="C127" s="203"/>
      <c r="D127" s="204" t="s">
        <v>78</v>
      </c>
      <c r="E127" s="216" t="s">
        <v>84</v>
      </c>
      <c r="F127" s="216" t="s">
        <v>124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SUM(P128:P129)</f>
        <v>0</v>
      </c>
      <c r="Q127" s="210"/>
      <c r="R127" s="211">
        <f>SUM(R128:R129)</f>
        <v>0</v>
      </c>
      <c r="S127" s="210"/>
      <c r="T127" s="212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84</v>
      </c>
      <c r="AT127" s="214" t="s">
        <v>78</v>
      </c>
      <c r="AU127" s="214" t="s">
        <v>84</v>
      </c>
      <c r="AY127" s="213" t="s">
        <v>123</v>
      </c>
      <c r="BK127" s="215">
        <f>SUM(BK128:BK129)</f>
        <v>0</v>
      </c>
    </row>
    <row r="128" s="2" customFormat="1" ht="37.8" customHeight="1">
      <c r="A128" s="38"/>
      <c r="B128" s="39"/>
      <c r="C128" s="218" t="s">
        <v>84</v>
      </c>
      <c r="D128" s="218" t="s">
        <v>125</v>
      </c>
      <c r="E128" s="219" t="s">
        <v>126</v>
      </c>
      <c r="F128" s="220" t="s">
        <v>127</v>
      </c>
      <c r="G128" s="221" t="s">
        <v>128</v>
      </c>
      <c r="H128" s="222">
        <v>0.245</v>
      </c>
      <c r="I128" s="223"/>
      <c r="J128" s="224">
        <f>ROUND(I128*H128,2)</f>
        <v>0</v>
      </c>
      <c r="K128" s="220" t="s">
        <v>129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130</v>
      </c>
      <c r="AT128" s="229" t="s">
        <v>125</v>
      </c>
      <c r="AU128" s="229" t="s">
        <v>88</v>
      </c>
      <c r="AY128" s="17" t="s">
        <v>123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130</v>
      </c>
      <c r="BM128" s="229" t="s">
        <v>131</v>
      </c>
    </row>
    <row r="129" s="13" customFormat="1">
      <c r="A129" s="13"/>
      <c r="B129" s="231"/>
      <c r="C129" s="232"/>
      <c r="D129" s="233" t="s">
        <v>132</v>
      </c>
      <c r="E129" s="234" t="s">
        <v>1</v>
      </c>
      <c r="F129" s="235" t="s">
        <v>133</v>
      </c>
      <c r="G129" s="232"/>
      <c r="H129" s="236">
        <v>0.245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132</v>
      </c>
      <c r="AU129" s="242" t="s">
        <v>88</v>
      </c>
      <c r="AV129" s="13" t="s">
        <v>88</v>
      </c>
      <c r="AW129" s="13" t="s">
        <v>34</v>
      </c>
      <c r="AX129" s="13" t="s">
        <v>84</v>
      </c>
      <c r="AY129" s="242" t="s">
        <v>123</v>
      </c>
    </row>
    <row r="130" s="12" customFormat="1" ht="22.8" customHeight="1">
      <c r="A130" s="12"/>
      <c r="B130" s="202"/>
      <c r="C130" s="203"/>
      <c r="D130" s="204" t="s">
        <v>78</v>
      </c>
      <c r="E130" s="216" t="s">
        <v>134</v>
      </c>
      <c r="F130" s="216" t="s">
        <v>135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SUM(P131:P133)</f>
        <v>0</v>
      </c>
      <c r="Q130" s="210"/>
      <c r="R130" s="211">
        <f>SUM(R131:R133)</f>
        <v>0.088293099999999999</v>
      </c>
      <c r="S130" s="210"/>
      <c r="T130" s="212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78</v>
      </c>
      <c r="AU130" s="214" t="s">
        <v>84</v>
      </c>
      <c r="AY130" s="213" t="s">
        <v>123</v>
      </c>
      <c r="BK130" s="215">
        <f>SUM(BK131:BK133)</f>
        <v>0</v>
      </c>
    </row>
    <row r="131" s="2" customFormat="1" ht="76.35" customHeight="1">
      <c r="A131" s="38"/>
      <c r="B131" s="39"/>
      <c r="C131" s="218" t="s">
        <v>88</v>
      </c>
      <c r="D131" s="218" t="s">
        <v>125</v>
      </c>
      <c r="E131" s="219" t="s">
        <v>136</v>
      </c>
      <c r="F131" s="220" t="s">
        <v>137</v>
      </c>
      <c r="G131" s="221" t="s">
        <v>128</v>
      </c>
      <c r="H131" s="222">
        <v>0.245</v>
      </c>
      <c r="I131" s="223"/>
      <c r="J131" s="224">
        <f>ROUND(I131*H131,2)</f>
        <v>0</v>
      </c>
      <c r="K131" s="220" t="s">
        <v>129</v>
      </c>
      <c r="L131" s="44"/>
      <c r="M131" s="225" t="s">
        <v>1</v>
      </c>
      <c r="N131" s="226" t="s">
        <v>44</v>
      </c>
      <c r="O131" s="91"/>
      <c r="P131" s="227">
        <f>O131*H131</f>
        <v>0</v>
      </c>
      <c r="Q131" s="227">
        <v>0.36037999999999998</v>
      </c>
      <c r="R131" s="227">
        <f>Q131*H131</f>
        <v>0.088293099999999999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130</v>
      </c>
      <c r="AT131" s="229" t="s">
        <v>125</v>
      </c>
      <c r="AU131" s="229" t="s">
        <v>88</v>
      </c>
      <c r="AY131" s="17" t="s">
        <v>123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130</v>
      </c>
      <c r="BM131" s="229" t="s">
        <v>138</v>
      </c>
    </row>
    <row r="132" s="14" customFormat="1">
      <c r="A132" s="14"/>
      <c r="B132" s="243"/>
      <c r="C132" s="244"/>
      <c r="D132" s="233" t="s">
        <v>132</v>
      </c>
      <c r="E132" s="245" t="s">
        <v>1</v>
      </c>
      <c r="F132" s="246" t="s">
        <v>139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132</v>
      </c>
      <c r="AU132" s="252" t="s">
        <v>88</v>
      </c>
      <c r="AV132" s="14" t="s">
        <v>84</v>
      </c>
      <c r="AW132" s="14" t="s">
        <v>34</v>
      </c>
      <c r="AX132" s="14" t="s">
        <v>79</v>
      </c>
      <c r="AY132" s="252" t="s">
        <v>123</v>
      </c>
    </row>
    <row r="133" s="13" customFormat="1">
      <c r="A133" s="13"/>
      <c r="B133" s="231"/>
      <c r="C133" s="232"/>
      <c r="D133" s="233" t="s">
        <v>132</v>
      </c>
      <c r="E133" s="234" t="s">
        <v>1</v>
      </c>
      <c r="F133" s="235" t="s">
        <v>133</v>
      </c>
      <c r="G133" s="232"/>
      <c r="H133" s="236">
        <v>0.245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132</v>
      </c>
      <c r="AU133" s="242" t="s">
        <v>88</v>
      </c>
      <c r="AV133" s="13" t="s">
        <v>88</v>
      </c>
      <c r="AW133" s="13" t="s">
        <v>34</v>
      </c>
      <c r="AX133" s="13" t="s">
        <v>84</v>
      </c>
      <c r="AY133" s="242" t="s">
        <v>123</v>
      </c>
    </row>
    <row r="134" s="12" customFormat="1" ht="22.8" customHeight="1">
      <c r="A134" s="12"/>
      <c r="B134" s="202"/>
      <c r="C134" s="203"/>
      <c r="D134" s="204" t="s">
        <v>78</v>
      </c>
      <c r="E134" s="216" t="s">
        <v>140</v>
      </c>
      <c r="F134" s="216" t="s">
        <v>141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SUM(P135:P148)</f>
        <v>0</v>
      </c>
      <c r="Q134" s="210"/>
      <c r="R134" s="211">
        <f>SUM(R135:R148)</f>
        <v>10.0462908</v>
      </c>
      <c r="S134" s="210"/>
      <c r="T134" s="212">
        <f>SUM(T135:T148)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78</v>
      </c>
      <c r="AU134" s="214" t="s">
        <v>84</v>
      </c>
      <c r="AY134" s="213" t="s">
        <v>123</v>
      </c>
      <c r="BK134" s="215">
        <f>SUM(BK135:BK148)</f>
        <v>0</v>
      </c>
    </row>
    <row r="135" s="2" customFormat="1" ht="24.15" customHeight="1">
      <c r="A135" s="38"/>
      <c r="B135" s="39"/>
      <c r="C135" s="218" t="s">
        <v>134</v>
      </c>
      <c r="D135" s="218" t="s">
        <v>125</v>
      </c>
      <c r="E135" s="219" t="s">
        <v>142</v>
      </c>
      <c r="F135" s="220" t="s">
        <v>143</v>
      </c>
      <c r="G135" s="221" t="s">
        <v>144</v>
      </c>
      <c r="H135" s="222">
        <v>25.75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130</v>
      </c>
      <c r="AT135" s="229" t="s">
        <v>125</v>
      </c>
      <c r="AU135" s="229" t="s">
        <v>88</v>
      </c>
      <c r="AY135" s="17" t="s">
        <v>123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130</v>
      </c>
      <c r="BM135" s="229" t="s">
        <v>145</v>
      </c>
    </row>
    <row r="136" s="13" customFormat="1">
      <c r="A136" s="13"/>
      <c r="B136" s="231"/>
      <c r="C136" s="232"/>
      <c r="D136" s="233" t="s">
        <v>132</v>
      </c>
      <c r="E136" s="234" t="s">
        <v>1</v>
      </c>
      <c r="F136" s="235" t="s">
        <v>146</v>
      </c>
      <c r="G136" s="232"/>
      <c r="H136" s="236">
        <v>25.75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132</v>
      </c>
      <c r="AU136" s="242" t="s">
        <v>88</v>
      </c>
      <c r="AV136" s="13" t="s">
        <v>88</v>
      </c>
      <c r="AW136" s="13" t="s">
        <v>34</v>
      </c>
      <c r="AX136" s="13" t="s">
        <v>84</v>
      </c>
      <c r="AY136" s="242" t="s">
        <v>123</v>
      </c>
    </row>
    <row r="137" s="2" customFormat="1" ht="44.25" customHeight="1">
      <c r="A137" s="38"/>
      <c r="B137" s="39"/>
      <c r="C137" s="218" t="s">
        <v>130</v>
      </c>
      <c r="D137" s="218" t="s">
        <v>125</v>
      </c>
      <c r="E137" s="219" t="s">
        <v>147</v>
      </c>
      <c r="F137" s="220" t="s">
        <v>148</v>
      </c>
      <c r="G137" s="221" t="s">
        <v>144</v>
      </c>
      <c r="H137" s="222">
        <v>76.829999999999998</v>
      </c>
      <c r="I137" s="223"/>
      <c r="J137" s="224">
        <f>ROUND(I137*H137,2)</f>
        <v>0</v>
      </c>
      <c r="K137" s="220" t="s">
        <v>129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0.13075999999999999</v>
      </c>
      <c r="R137" s="227">
        <f>Q137*H137</f>
        <v>10.0462908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130</v>
      </c>
      <c r="AT137" s="229" t="s">
        <v>125</v>
      </c>
      <c r="AU137" s="229" t="s">
        <v>88</v>
      </c>
      <c r="AY137" s="17" t="s">
        <v>123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130</v>
      </c>
      <c r="BM137" s="229" t="s">
        <v>149</v>
      </c>
    </row>
    <row r="138" s="13" customFormat="1">
      <c r="A138" s="13"/>
      <c r="B138" s="231"/>
      <c r="C138" s="232"/>
      <c r="D138" s="233" t="s">
        <v>132</v>
      </c>
      <c r="E138" s="234" t="s">
        <v>1</v>
      </c>
      <c r="F138" s="235" t="s">
        <v>150</v>
      </c>
      <c r="G138" s="232"/>
      <c r="H138" s="236">
        <v>25.75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132</v>
      </c>
      <c r="AU138" s="242" t="s">
        <v>88</v>
      </c>
      <c r="AV138" s="13" t="s">
        <v>88</v>
      </c>
      <c r="AW138" s="13" t="s">
        <v>34</v>
      </c>
      <c r="AX138" s="13" t="s">
        <v>79</v>
      </c>
      <c r="AY138" s="242" t="s">
        <v>123</v>
      </c>
    </row>
    <row r="139" s="13" customFormat="1">
      <c r="A139" s="13"/>
      <c r="B139" s="231"/>
      <c r="C139" s="232"/>
      <c r="D139" s="233" t="s">
        <v>132</v>
      </c>
      <c r="E139" s="234" t="s">
        <v>1</v>
      </c>
      <c r="F139" s="235" t="s">
        <v>146</v>
      </c>
      <c r="G139" s="232"/>
      <c r="H139" s="236">
        <v>25.75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132</v>
      </c>
      <c r="AU139" s="242" t="s">
        <v>88</v>
      </c>
      <c r="AV139" s="13" t="s">
        <v>88</v>
      </c>
      <c r="AW139" s="13" t="s">
        <v>34</v>
      </c>
      <c r="AX139" s="13" t="s">
        <v>79</v>
      </c>
      <c r="AY139" s="242" t="s">
        <v>123</v>
      </c>
    </row>
    <row r="140" s="13" customFormat="1">
      <c r="A140" s="13"/>
      <c r="B140" s="231"/>
      <c r="C140" s="232"/>
      <c r="D140" s="233" t="s">
        <v>132</v>
      </c>
      <c r="E140" s="234" t="s">
        <v>1</v>
      </c>
      <c r="F140" s="235" t="s">
        <v>151</v>
      </c>
      <c r="G140" s="232"/>
      <c r="H140" s="236">
        <v>18.75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132</v>
      </c>
      <c r="AU140" s="242" t="s">
        <v>88</v>
      </c>
      <c r="AV140" s="13" t="s">
        <v>88</v>
      </c>
      <c r="AW140" s="13" t="s">
        <v>34</v>
      </c>
      <c r="AX140" s="13" t="s">
        <v>79</v>
      </c>
      <c r="AY140" s="242" t="s">
        <v>123</v>
      </c>
    </row>
    <row r="141" s="13" customFormat="1">
      <c r="A141" s="13"/>
      <c r="B141" s="231"/>
      <c r="C141" s="232"/>
      <c r="D141" s="233" t="s">
        <v>132</v>
      </c>
      <c r="E141" s="234" t="s">
        <v>1</v>
      </c>
      <c r="F141" s="235" t="s">
        <v>152</v>
      </c>
      <c r="G141" s="232"/>
      <c r="H141" s="236">
        <v>6.5800000000000001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132</v>
      </c>
      <c r="AU141" s="242" t="s">
        <v>88</v>
      </c>
      <c r="AV141" s="13" t="s">
        <v>88</v>
      </c>
      <c r="AW141" s="13" t="s">
        <v>34</v>
      </c>
      <c r="AX141" s="13" t="s">
        <v>79</v>
      </c>
      <c r="AY141" s="242" t="s">
        <v>123</v>
      </c>
    </row>
    <row r="142" s="15" customFormat="1">
      <c r="A142" s="15"/>
      <c r="B142" s="253"/>
      <c r="C142" s="254"/>
      <c r="D142" s="233" t="s">
        <v>132</v>
      </c>
      <c r="E142" s="255" t="s">
        <v>1</v>
      </c>
      <c r="F142" s="256" t="s">
        <v>153</v>
      </c>
      <c r="G142" s="254"/>
      <c r="H142" s="257">
        <v>76.829999999999998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3" t="s">
        <v>132</v>
      </c>
      <c r="AU142" s="263" t="s">
        <v>88</v>
      </c>
      <c r="AV142" s="15" t="s">
        <v>130</v>
      </c>
      <c r="AW142" s="15" t="s">
        <v>34</v>
      </c>
      <c r="AX142" s="15" t="s">
        <v>84</v>
      </c>
      <c r="AY142" s="263" t="s">
        <v>123</v>
      </c>
    </row>
    <row r="143" s="2" customFormat="1" ht="16.5" customHeight="1">
      <c r="A143" s="38"/>
      <c r="B143" s="39"/>
      <c r="C143" s="218" t="s">
        <v>154</v>
      </c>
      <c r="D143" s="218" t="s">
        <v>125</v>
      </c>
      <c r="E143" s="219" t="s">
        <v>155</v>
      </c>
      <c r="F143" s="220" t="s">
        <v>156</v>
      </c>
      <c r="G143" s="221" t="s">
        <v>144</v>
      </c>
      <c r="H143" s="222">
        <v>76.829999999999998</v>
      </c>
      <c r="I143" s="223"/>
      <c r="J143" s="224">
        <f>ROUND(I143*H143,2)</f>
        <v>0</v>
      </c>
      <c r="K143" s="220" t="s">
        <v>129</v>
      </c>
      <c r="L143" s="44"/>
      <c r="M143" s="225" t="s">
        <v>1</v>
      </c>
      <c r="N143" s="226" t="s">
        <v>44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130</v>
      </c>
      <c r="AT143" s="229" t="s">
        <v>125</v>
      </c>
      <c r="AU143" s="229" t="s">
        <v>88</v>
      </c>
      <c r="AY143" s="17" t="s">
        <v>123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130</v>
      </c>
      <c r="BM143" s="229" t="s">
        <v>157</v>
      </c>
    </row>
    <row r="144" s="13" customFormat="1">
      <c r="A144" s="13"/>
      <c r="B144" s="231"/>
      <c r="C144" s="232"/>
      <c r="D144" s="233" t="s">
        <v>132</v>
      </c>
      <c r="E144" s="234" t="s">
        <v>1</v>
      </c>
      <c r="F144" s="235" t="s">
        <v>150</v>
      </c>
      <c r="G144" s="232"/>
      <c r="H144" s="236">
        <v>25.75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132</v>
      </c>
      <c r="AU144" s="242" t="s">
        <v>88</v>
      </c>
      <c r="AV144" s="13" t="s">
        <v>88</v>
      </c>
      <c r="AW144" s="13" t="s">
        <v>34</v>
      </c>
      <c r="AX144" s="13" t="s">
        <v>79</v>
      </c>
      <c r="AY144" s="242" t="s">
        <v>123</v>
      </c>
    </row>
    <row r="145" s="13" customFormat="1">
      <c r="A145" s="13"/>
      <c r="B145" s="231"/>
      <c r="C145" s="232"/>
      <c r="D145" s="233" t="s">
        <v>132</v>
      </c>
      <c r="E145" s="234" t="s">
        <v>1</v>
      </c>
      <c r="F145" s="235" t="s">
        <v>146</v>
      </c>
      <c r="G145" s="232"/>
      <c r="H145" s="236">
        <v>25.75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132</v>
      </c>
      <c r="AU145" s="242" t="s">
        <v>88</v>
      </c>
      <c r="AV145" s="13" t="s">
        <v>88</v>
      </c>
      <c r="AW145" s="13" t="s">
        <v>34</v>
      </c>
      <c r="AX145" s="13" t="s">
        <v>79</v>
      </c>
      <c r="AY145" s="242" t="s">
        <v>123</v>
      </c>
    </row>
    <row r="146" s="13" customFormat="1">
      <c r="A146" s="13"/>
      <c r="B146" s="231"/>
      <c r="C146" s="232"/>
      <c r="D146" s="233" t="s">
        <v>132</v>
      </c>
      <c r="E146" s="234" t="s">
        <v>1</v>
      </c>
      <c r="F146" s="235" t="s">
        <v>151</v>
      </c>
      <c r="G146" s="232"/>
      <c r="H146" s="236">
        <v>18.75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132</v>
      </c>
      <c r="AU146" s="242" t="s">
        <v>88</v>
      </c>
      <c r="AV146" s="13" t="s">
        <v>88</v>
      </c>
      <c r="AW146" s="13" t="s">
        <v>34</v>
      </c>
      <c r="AX146" s="13" t="s">
        <v>79</v>
      </c>
      <c r="AY146" s="242" t="s">
        <v>123</v>
      </c>
    </row>
    <row r="147" s="13" customFormat="1">
      <c r="A147" s="13"/>
      <c r="B147" s="231"/>
      <c r="C147" s="232"/>
      <c r="D147" s="233" t="s">
        <v>132</v>
      </c>
      <c r="E147" s="234" t="s">
        <v>1</v>
      </c>
      <c r="F147" s="235" t="s">
        <v>152</v>
      </c>
      <c r="G147" s="232"/>
      <c r="H147" s="236">
        <v>6.5800000000000001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132</v>
      </c>
      <c r="AU147" s="242" t="s">
        <v>88</v>
      </c>
      <c r="AV147" s="13" t="s">
        <v>88</v>
      </c>
      <c r="AW147" s="13" t="s">
        <v>34</v>
      </c>
      <c r="AX147" s="13" t="s">
        <v>79</v>
      </c>
      <c r="AY147" s="242" t="s">
        <v>123</v>
      </c>
    </row>
    <row r="148" s="15" customFormat="1">
      <c r="A148" s="15"/>
      <c r="B148" s="253"/>
      <c r="C148" s="254"/>
      <c r="D148" s="233" t="s">
        <v>132</v>
      </c>
      <c r="E148" s="255" t="s">
        <v>1</v>
      </c>
      <c r="F148" s="256" t="s">
        <v>153</v>
      </c>
      <c r="G148" s="254"/>
      <c r="H148" s="257">
        <v>76.829999999999998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3" t="s">
        <v>132</v>
      </c>
      <c r="AU148" s="263" t="s">
        <v>88</v>
      </c>
      <c r="AV148" s="15" t="s">
        <v>130</v>
      </c>
      <c r="AW148" s="15" t="s">
        <v>34</v>
      </c>
      <c r="AX148" s="15" t="s">
        <v>84</v>
      </c>
      <c r="AY148" s="263" t="s">
        <v>123</v>
      </c>
    </row>
    <row r="149" s="12" customFormat="1" ht="22.8" customHeight="1">
      <c r="A149" s="12"/>
      <c r="B149" s="202"/>
      <c r="C149" s="203"/>
      <c r="D149" s="204" t="s">
        <v>78</v>
      </c>
      <c r="E149" s="216" t="s">
        <v>158</v>
      </c>
      <c r="F149" s="216" t="s">
        <v>159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SUM(P150:P159)</f>
        <v>0</v>
      </c>
      <c r="Q149" s="210"/>
      <c r="R149" s="211">
        <f>SUM(R150:R159)</f>
        <v>0</v>
      </c>
      <c r="S149" s="210"/>
      <c r="T149" s="212">
        <f>SUM(T150:T159)</f>
        <v>2.4408399999999997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78</v>
      </c>
      <c r="AU149" s="214" t="s">
        <v>84</v>
      </c>
      <c r="AY149" s="213" t="s">
        <v>123</v>
      </c>
      <c r="BK149" s="215">
        <f>SUM(BK150:BK159)</f>
        <v>0</v>
      </c>
    </row>
    <row r="150" s="2" customFormat="1" ht="24.15" customHeight="1">
      <c r="A150" s="38"/>
      <c r="B150" s="39"/>
      <c r="C150" s="218" t="s">
        <v>140</v>
      </c>
      <c r="D150" s="218" t="s">
        <v>125</v>
      </c>
      <c r="E150" s="219" t="s">
        <v>160</v>
      </c>
      <c r="F150" s="220" t="s">
        <v>161</v>
      </c>
      <c r="G150" s="221" t="s">
        <v>144</v>
      </c>
      <c r="H150" s="222">
        <v>25.75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44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130</v>
      </c>
      <c r="AT150" s="229" t="s">
        <v>125</v>
      </c>
      <c r="AU150" s="229" t="s">
        <v>88</v>
      </c>
      <c r="AY150" s="17" t="s">
        <v>123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130</v>
      </c>
      <c r="BM150" s="229" t="s">
        <v>162</v>
      </c>
    </row>
    <row r="151" s="13" customFormat="1">
      <c r="A151" s="13"/>
      <c r="B151" s="231"/>
      <c r="C151" s="232"/>
      <c r="D151" s="233" t="s">
        <v>132</v>
      </c>
      <c r="E151" s="234" t="s">
        <v>1</v>
      </c>
      <c r="F151" s="235" t="s">
        <v>146</v>
      </c>
      <c r="G151" s="232"/>
      <c r="H151" s="236">
        <v>25.75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132</v>
      </c>
      <c r="AU151" s="242" t="s">
        <v>88</v>
      </c>
      <c r="AV151" s="13" t="s">
        <v>88</v>
      </c>
      <c r="AW151" s="13" t="s">
        <v>34</v>
      </c>
      <c r="AX151" s="13" t="s">
        <v>84</v>
      </c>
      <c r="AY151" s="242" t="s">
        <v>123</v>
      </c>
    </row>
    <row r="152" s="2" customFormat="1" ht="76.35" customHeight="1">
      <c r="A152" s="38"/>
      <c r="B152" s="39"/>
      <c r="C152" s="218" t="s">
        <v>163</v>
      </c>
      <c r="D152" s="218" t="s">
        <v>125</v>
      </c>
      <c r="E152" s="219" t="s">
        <v>164</v>
      </c>
      <c r="F152" s="220" t="s">
        <v>165</v>
      </c>
      <c r="G152" s="221" t="s">
        <v>144</v>
      </c>
      <c r="H152" s="222">
        <v>76.829999999999998</v>
      </c>
      <c r="I152" s="223"/>
      <c r="J152" s="224">
        <f>ROUND(I152*H152,2)</f>
        <v>0</v>
      </c>
      <c r="K152" s="220" t="s">
        <v>129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0.023</v>
      </c>
      <c r="T152" s="228">
        <f>S152*H152</f>
        <v>1.7670899999999998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130</v>
      </c>
      <c r="AT152" s="229" t="s">
        <v>125</v>
      </c>
      <c r="AU152" s="229" t="s">
        <v>88</v>
      </c>
      <c r="AY152" s="17" t="s">
        <v>123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130</v>
      </c>
      <c r="BM152" s="229" t="s">
        <v>166</v>
      </c>
    </row>
    <row r="153" s="13" customFormat="1">
      <c r="A153" s="13"/>
      <c r="B153" s="231"/>
      <c r="C153" s="232"/>
      <c r="D153" s="233" t="s">
        <v>132</v>
      </c>
      <c r="E153" s="234" t="s">
        <v>1</v>
      </c>
      <c r="F153" s="235" t="s">
        <v>150</v>
      </c>
      <c r="G153" s="232"/>
      <c r="H153" s="236">
        <v>25.75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132</v>
      </c>
      <c r="AU153" s="242" t="s">
        <v>88</v>
      </c>
      <c r="AV153" s="13" t="s">
        <v>88</v>
      </c>
      <c r="AW153" s="13" t="s">
        <v>34</v>
      </c>
      <c r="AX153" s="13" t="s">
        <v>79</v>
      </c>
      <c r="AY153" s="242" t="s">
        <v>123</v>
      </c>
    </row>
    <row r="154" s="13" customFormat="1">
      <c r="A154" s="13"/>
      <c r="B154" s="231"/>
      <c r="C154" s="232"/>
      <c r="D154" s="233" t="s">
        <v>132</v>
      </c>
      <c r="E154" s="234" t="s">
        <v>1</v>
      </c>
      <c r="F154" s="235" t="s">
        <v>146</v>
      </c>
      <c r="G154" s="232"/>
      <c r="H154" s="236">
        <v>25.75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132</v>
      </c>
      <c r="AU154" s="242" t="s">
        <v>88</v>
      </c>
      <c r="AV154" s="13" t="s">
        <v>88</v>
      </c>
      <c r="AW154" s="13" t="s">
        <v>34</v>
      </c>
      <c r="AX154" s="13" t="s">
        <v>79</v>
      </c>
      <c r="AY154" s="242" t="s">
        <v>123</v>
      </c>
    </row>
    <row r="155" s="13" customFormat="1">
      <c r="A155" s="13"/>
      <c r="B155" s="231"/>
      <c r="C155" s="232"/>
      <c r="D155" s="233" t="s">
        <v>132</v>
      </c>
      <c r="E155" s="234" t="s">
        <v>1</v>
      </c>
      <c r="F155" s="235" t="s">
        <v>151</v>
      </c>
      <c r="G155" s="232"/>
      <c r="H155" s="236">
        <v>18.75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132</v>
      </c>
      <c r="AU155" s="242" t="s">
        <v>88</v>
      </c>
      <c r="AV155" s="13" t="s">
        <v>88</v>
      </c>
      <c r="AW155" s="13" t="s">
        <v>34</v>
      </c>
      <c r="AX155" s="13" t="s">
        <v>79</v>
      </c>
      <c r="AY155" s="242" t="s">
        <v>123</v>
      </c>
    </row>
    <row r="156" s="13" customFormat="1">
      <c r="A156" s="13"/>
      <c r="B156" s="231"/>
      <c r="C156" s="232"/>
      <c r="D156" s="233" t="s">
        <v>132</v>
      </c>
      <c r="E156" s="234" t="s">
        <v>1</v>
      </c>
      <c r="F156" s="235" t="s">
        <v>152</v>
      </c>
      <c r="G156" s="232"/>
      <c r="H156" s="236">
        <v>6.5800000000000001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132</v>
      </c>
      <c r="AU156" s="242" t="s">
        <v>88</v>
      </c>
      <c r="AV156" s="13" t="s">
        <v>88</v>
      </c>
      <c r="AW156" s="13" t="s">
        <v>34</v>
      </c>
      <c r="AX156" s="13" t="s">
        <v>79</v>
      </c>
      <c r="AY156" s="242" t="s">
        <v>123</v>
      </c>
    </row>
    <row r="157" s="15" customFormat="1">
      <c r="A157" s="15"/>
      <c r="B157" s="253"/>
      <c r="C157" s="254"/>
      <c r="D157" s="233" t="s">
        <v>132</v>
      </c>
      <c r="E157" s="255" t="s">
        <v>1</v>
      </c>
      <c r="F157" s="256" t="s">
        <v>153</v>
      </c>
      <c r="G157" s="254"/>
      <c r="H157" s="257">
        <v>76.829999999999998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132</v>
      </c>
      <c r="AU157" s="263" t="s">
        <v>88</v>
      </c>
      <c r="AV157" s="15" t="s">
        <v>130</v>
      </c>
      <c r="AW157" s="15" t="s">
        <v>34</v>
      </c>
      <c r="AX157" s="15" t="s">
        <v>84</v>
      </c>
      <c r="AY157" s="263" t="s">
        <v>123</v>
      </c>
    </row>
    <row r="158" s="2" customFormat="1" ht="49.05" customHeight="1">
      <c r="A158" s="38"/>
      <c r="B158" s="39"/>
      <c r="C158" s="218" t="s">
        <v>167</v>
      </c>
      <c r="D158" s="218" t="s">
        <v>125</v>
      </c>
      <c r="E158" s="219" t="s">
        <v>168</v>
      </c>
      <c r="F158" s="220" t="s">
        <v>169</v>
      </c>
      <c r="G158" s="221" t="s">
        <v>128</v>
      </c>
      <c r="H158" s="222">
        <v>0.245</v>
      </c>
      <c r="I158" s="223"/>
      <c r="J158" s="224">
        <f>ROUND(I158*H158,2)</f>
        <v>0</v>
      </c>
      <c r="K158" s="220" t="s">
        <v>129</v>
      </c>
      <c r="L158" s="44"/>
      <c r="M158" s="225" t="s">
        <v>1</v>
      </c>
      <c r="N158" s="226" t="s">
        <v>44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2.75</v>
      </c>
      <c r="T158" s="228">
        <f>S158*H158</f>
        <v>0.67374999999999996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130</v>
      </c>
      <c r="AT158" s="229" t="s">
        <v>125</v>
      </c>
      <c r="AU158" s="229" t="s">
        <v>88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130</v>
      </c>
      <c r="BM158" s="229" t="s">
        <v>170</v>
      </c>
    </row>
    <row r="159" s="13" customFormat="1">
      <c r="A159" s="13"/>
      <c r="B159" s="231"/>
      <c r="C159" s="232"/>
      <c r="D159" s="233" t="s">
        <v>132</v>
      </c>
      <c r="E159" s="234" t="s">
        <v>1</v>
      </c>
      <c r="F159" s="235" t="s">
        <v>133</v>
      </c>
      <c r="G159" s="232"/>
      <c r="H159" s="236">
        <v>0.245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132</v>
      </c>
      <c r="AU159" s="242" t="s">
        <v>88</v>
      </c>
      <c r="AV159" s="13" t="s">
        <v>88</v>
      </c>
      <c r="AW159" s="13" t="s">
        <v>34</v>
      </c>
      <c r="AX159" s="13" t="s">
        <v>84</v>
      </c>
      <c r="AY159" s="242" t="s">
        <v>123</v>
      </c>
    </row>
    <row r="160" s="12" customFormat="1" ht="22.8" customHeight="1">
      <c r="A160" s="12"/>
      <c r="B160" s="202"/>
      <c r="C160" s="203"/>
      <c r="D160" s="204" t="s">
        <v>78</v>
      </c>
      <c r="E160" s="216" t="s">
        <v>171</v>
      </c>
      <c r="F160" s="216" t="s">
        <v>172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SUM(P161:P166)</f>
        <v>0</v>
      </c>
      <c r="Q160" s="210"/>
      <c r="R160" s="211">
        <f>SUM(R161:R166)</f>
        <v>0</v>
      </c>
      <c r="S160" s="210"/>
      <c r="T160" s="212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84</v>
      </c>
      <c r="AT160" s="214" t="s">
        <v>78</v>
      </c>
      <c r="AU160" s="214" t="s">
        <v>84</v>
      </c>
      <c r="AY160" s="213" t="s">
        <v>123</v>
      </c>
      <c r="BK160" s="215">
        <f>SUM(BK161:BK166)</f>
        <v>0</v>
      </c>
    </row>
    <row r="161" s="2" customFormat="1" ht="44.25" customHeight="1">
      <c r="A161" s="38"/>
      <c r="B161" s="39"/>
      <c r="C161" s="218" t="s">
        <v>158</v>
      </c>
      <c r="D161" s="218" t="s">
        <v>125</v>
      </c>
      <c r="E161" s="219" t="s">
        <v>173</v>
      </c>
      <c r="F161" s="220" t="s">
        <v>174</v>
      </c>
      <c r="G161" s="221" t="s">
        <v>175</v>
      </c>
      <c r="H161" s="222">
        <v>1.7669999999999999</v>
      </c>
      <c r="I161" s="223"/>
      <c r="J161" s="224">
        <f>ROUND(I161*H161,2)</f>
        <v>0</v>
      </c>
      <c r="K161" s="220" t="s">
        <v>129</v>
      </c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130</v>
      </c>
      <c r="AT161" s="229" t="s">
        <v>125</v>
      </c>
      <c r="AU161" s="229" t="s">
        <v>88</v>
      </c>
      <c r="AY161" s="17" t="s">
        <v>123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130</v>
      </c>
      <c r="BM161" s="229" t="s">
        <v>176</v>
      </c>
    </row>
    <row r="162" s="2" customFormat="1" ht="37.8" customHeight="1">
      <c r="A162" s="38"/>
      <c r="B162" s="39"/>
      <c r="C162" s="218" t="s">
        <v>177</v>
      </c>
      <c r="D162" s="218" t="s">
        <v>125</v>
      </c>
      <c r="E162" s="219" t="s">
        <v>178</v>
      </c>
      <c r="F162" s="220" t="s">
        <v>179</v>
      </c>
      <c r="G162" s="221" t="s">
        <v>175</v>
      </c>
      <c r="H162" s="222">
        <v>1.7669999999999999</v>
      </c>
      <c r="I162" s="223"/>
      <c r="J162" s="224">
        <f>ROUND(I162*H162,2)</f>
        <v>0</v>
      </c>
      <c r="K162" s="220" t="s">
        <v>129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130</v>
      </c>
      <c r="AT162" s="229" t="s">
        <v>125</v>
      </c>
      <c r="AU162" s="229" t="s">
        <v>88</v>
      </c>
      <c r="AY162" s="17" t="s">
        <v>123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130</v>
      </c>
      <c r="BM162" s="229" t="s">
        <v>180</v>
      </c>
    </row>
    <row r="163" s="2" customFormat="1" ht="49.05" customHeight="1">
      <c r="A163" s="38"/>
      <c r="B163" s="39"/>
      <c r="C163" s="218" t="s">
        <v>181</v>
      </c>
      <c r="D163" s="218" t="s">
        <v>125</v>
      </c>
      <c r="E163" s="219" t="s">
        <v>182</v>
      </c>
      <c r="F163" s="220" t="s">
        <v>183</v>
      </c>
      <c r="G163" s="221" t="s">
        <v>175</v>
      </c>
      <c r="H163" s="222">
        <v>68.438000000000002</v>
      </c>
      <c r="I163" s="223"/>
      <c r="J163" s="224">
        <f>ROUND(I163*H163,2)</f>
        <v>0</v>
      </c>
      <c r="K163" s="220" t="s">
        <v>129</v>
      </c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130</v>
      </c>
      <c r="AT163" s="229" t="s">
        <v>125</v>
      </c>
      <c r="AU163" s="229" t="s">
        <v>88</v>
      </c>
      <c r="AY163" s="17" t="s">
        <v>123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130</v>
      </c>
      <c r="BM163" s="229" t="s">
        <v>184</v>
      </c>
    </row>
    <row r="164" s="13" customFormat="1">
      <c r="A164" s="13"/>
      <c r="B164" s="231"/>
      <c r="C164" s="232"/>
      <c r="D164" s="233" t="s">
        <v>132</v>
      </c>
      <c r="E164" s="234" t="s">
        <v>1</v>
      </c>
      <c r="F164" s="235" t="s">
        <v>185</v>
      </c>
      <c r="G164" s="232"/>
      <c r="H164" s="236">
        <v>68.438000000000002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132</v>
      </c>
      <c r="AU164" s="242" t="s">
        <v>88</v>
      </c>
      <c r="AV164" s="13" t="s">
        <v>88</v>
      </c>
      <c r="AW164" s="13" t="s">
        <v>34</v>
      </c>
      <c r="AX164" s="13" t="s">
        <v>84</v>
      </c>
      <c r="AY164" s="242" t="s">
        <v>123</v>
      </c>
    </row>
    <row r="165" s="2" customFormat="1" ht="44.25" customHeight="1">
      <c r="A165" s="38"/>
      <c r="B165" s="39"/>
      <c r="C165" s="218" t="s">
        <v>186</v>
      </c>
      <c r="D165" s="218" t="s">
        <v>125</v>
      </c>
      <c r="E165" s="219" t="s">
        <v>187</v>
      </c>
      <c r="F165" s="220" t="s">
        <v>188</v>
      </c>
      <c r="G165" s="221" t="s">
        <v>175</v>
      </c>
      <c r="H165" s="222">
        <v>1.7669999999999999</v>
      </c>
      <c r="I165" s="223"/>
      <c r="J165" s="224">
        <f>ROUND(I165*H165,2)</f>
        <v>0</v>
      </c>
      <c r="K165" s="220" t="s">
        <v>129</v>
      </c>
      <c r="L165" s="44"/>
      <c r="M165" s="225" t="s">
        <v>1</v>
      </c>
      <c r="N165" s="226" t="s">
        <v>44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125</v>
      </c>
      <c r="AU165" s="229" t="s">
        <v>88</v>
      </c>
      <c r="AY165" s="17" t="s">
        <v>123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130</v>
      </c>
      <c r="BM165" s="229" t="s">
        <v>189</v>
      </c>
    </row>
    <row r="166" s="2" customFormat="1" ht="55.5" customHeight="1">
      <c r="A166" s="38"/>
      <c r="B166" s="39"/>
      <c r="C166" s="218" t="s">
        <v>190</v>
      </c>
      <c r="D166" s="218" t="s">
        <v>125</v>
      </c>
      <c r="E166" s="219" t="s">
        <v>191</v>
      </c>
      <c r="F166" s="220" t="s">
        <v>192</v>
      </c>
      <c r="G166" s="221" t="s">
        <v>175</v>
      </c>
      <c r="H166" s="222">
        <v>1.7669999999999999</v>
      </c>
      <c r="I166" s="223"/>
      <c r="J166" s="224">
        <f>ROUND(I166*H166,2)</f>
        <v>0</v>
      </c>
      <c r="K166" s="220" t="s">
        <v>129</v>
      </c>
      <c r="L166" s="44"/>
      <c r="M166" s="225" t="s">
        <v>1</v>
      </c>
      <c r="N166" s="226" t="s">
        <v>44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130</v>
      </c>
      <c r="AT166" s="229" t="s">
        <v>125</v>
      </c>
      <c r="AU166" s="229" t="s">
        <v>88</v>
      </c>
      <c r="AY166" s="17" t="s">
        <v>123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130</v>
      </c>
      <c r="BM166" s="229" t="s">
        <v>193</v>
      </c>
    </row>
    <row r="167" s="12" customFormat="1" ht="22.8" customHeight="1">
      <c r="A167" s="12"/>
      <c r="B167" s="202"/>
      <c r="C167" s="203"/>
      <c r="D167" s="204" t="s">
        <v>78</v>
      </c>
      <c r="E167" s="216" t="s">
        <v>194</v>
      </c>
      <c r="F167" s="216" t="s">
        <v>195</v>
      </c>
      <c r="G167" s="203"/>
      <c r="H167" s="203"/>
      <c r="I167" s="206"/>
      <c r="J167" s="217">
        <f>BK167</f>
        <v>0</v>
      </c>
      <c r="K167" s="203"/>
      <c r="L167" s="208"/>
      <c r="M167" s="209"/>
      <c r="N167" s="210"/>
      <c r="O167" s="210"/>
      <c r="P167" s="211">
        <f>P168</f>
        <v>0</v>
      </c>
      <c r="Q167" s="210"/>
      <c r="R167" s="211">
        <f>R168</f>
        <v>0</v>
      </c>
      <c r="S167" s="210"/>
      <c r="T167" s="212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84</v>
      </c>
      <c r="AT167" s="214" t="s">
        <v>78</v>
      </c>
      <c r="AU167" s="214" t="s">
        <v>84</v>
      </c>
      <c r="AY167" s="213" t="s">
        <v>123</v>
      </c>
      <c r="BK167" s="215">
        <f>BK168</f>
        <v>0</v>
      </c>
    </row>
    <row r="168" s="2" customFormat="1" ht="24.15" customHeight="1">
      <c r="A168" s="38"/>
      <c r="B168" s="39"/>
      <c r="C168" s="218" t="s">
        <v>196</v>
      </c>
      <c r="D168" s="218" t="s">
        <v>125</v>
      </c>
      <c r="E168" s="219" t="s">
        <v>197</v>
      </c>
      <c r="F168" s="220" t="s">
        <v>198</v>
      </c>
      <c r="G168" s="221" t="s">
        <v>175</v>
      </c>
      <c r="H168" s="222">
        <v>10.211</v>
      </c>
      <c r="I168" s="223"/>
      <c r="J168" s="224">
        <f>ROUND(I168*H168,2)</f>
        <v>0</v>
      </c>
      <c r="K168" s="220" t="s">
        <v>129</v>
      </c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130</v>
      </c>
      <c r="AT168" s="229" t="s">
        <v>125</v>
      </c>
      <c r="AU168" s="229" t="s">
        <v>88</v>
      </c>
      <c r="AY168" s="17" t="s">
        <v>123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130</v>
      </c>
      <c r="BM168" s="229" t="s">
        <v>199</v>
      </c>
    </row>
    <row r="169" s="12" customFormat="1" ht="25.92" customHeight="1">
      <c r="A169" s="12"/>
      <c r="B169" s="202"/>
      <c r="C169" s="203"/>
      <c r="D169" s="204" t="s">
        <v>78</v>
      </c>
      <c r="E169" s="205" t="s">
        <v>200</v>
      </c>
      <c r="F169" s="205" t="s">
        <v>201</v>
      </c>
      <c r="G169" s="203"/>
      <c r="H169" s="203"/>
      <c r="I169" s="206"/>
      <c r="J169" s="207">
        <f>BK169</f>
        <v>0</v>
      </c>
      <c r="K169" s="203"/>
      <c r="L169" s="208"/>
      <c r="M169" s="209"/>
      <c r="N169" s="210"/>
      <c r="O169" s="210"/>
      <c r="P169" s="211">
        <f>P170</f>
        <v>0</v>
      </c>
      <c r="Q169" s="210"/>
      <c r="R169" s="211">
        <f>R170</f>
        <v>0.10756199999999999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88</v>
      </c>
      <c r="AT169" s="214" t="s">
        <v>78</v>
      </c>
      <c r="AU169" s="214" t="s">
        <v>79</v>
      </c>
      <c r="AY169" s="213" t="s">
        <v>123</v>
      </c>
      <c r="BK169" s="215">
        <f>BK170</f>
        <v>0</v>
      </c>
    </row>
    <row r="170" s="12" customFormat="1" ht="22.8" customHeight="1">
      <c r="A170" s="12"/>
      <c r="B170" s="202"/>
      <c r="C170" s="203"/>
      <c r="D170" s="204" t="s">
        <v>78</v>
      </c>
      <c r="E170" s="216" t="s">
        <v>202</v>
      </c>
      <c r="F170" s="216" t="s">
        <v>203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SUM(P171:P178)</f>
        <v>0</v>
      </c>
      <c r="Q170" s="210"/>
      <c r="R170" s="211">
        <f>SUM(R171:R178)</f>
        <v>0.10756199999999999</v>
      </c>
      <c r="S170" s="210"/>
      <c r="T170" s="212">
        <f>SUM(T171:T178)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88</v>
      </c>
      <c r="AT170" s="214" t="s">
        <v>78</v>
      </c>
      <c r="AU170" s="214" t="s">
        <v>84</v>
      </c>
      <c r="AY170" s="213" t="s">
        <v>123</v>
      </c>
      <c r="BK170" s="215">
        <f>SUM(BK171:BK178)</f>
        <v>0</v>
      </c>
    </row>
    <row r="171" s="2" customFormat="1" ht="21.75" customHeight="1">
      <c r="A171" s="38"/>
      <c r="B171" s="39"/>
      <c r="C171" s="218" t="s">
        <v>8</v>
      </c>
      <c r="D171" s="218" t="s">
        <v>125</v>
      </c>
      <c r="E171" s="219" t="s">
        <v>204</v>
      </c>
      <c r="F171" s="220" t="s">
        <v>205</v>
      </c>
      <c r="G171" s="221" t="s">
        <v>144</v>
      </c>
      <c r="H171" s="222">
        <v>76.829999999999998</v>
      </c>
      <c r="I171" s="223"/>
      <c r="J171" s="224">
        <f>ROUND(I171*H171,2)</f>
        <v>0</v>
      </c>
      <c r="K171" s="220" t="s">
        <v>129</v>
      </c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0.00040000000000000002</v>
      </c>
      <c r="R171" s="227">
        <f>Q171*H171</f>
        <v>0.030732000000000002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206</v>
      </c>
      <c r="AT171" s="229" t="s">
        <v>125</v>
      </c>
      <c r="AU171" s="229" t="s">
        <v>88</v>
      </c>
      <c r="AY171" s="17" t="s">
        <v>123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206</v>
      </c>
      <c r="BM171" s="229" t="s">
        <v>207</v>
      </c>
    </row>
    <row r="172" s="13" customFormat="1">
      <c r="A172" s="13"/>
      <c r="B172" s="231"/>
      <c r="C172" s="232"/>
      <c r="D172" s="233" t="s">
        <v>132</v>
      </c>
      <c r="E172" s="234" t="s">
        <v>1</v>
      </c>
      <c r="F172" s="235" t="s">
        <v>150</v>
      </c>
      <c r="G172" s="232"/>
      <c r="H172" s="236">
        <v>25.75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132</v>
      </c>
      <c r="AU172" s="242" t="s">
        <v>88</v>
      </c>
      <c r="AV172" s="13" t="s">
        <v>88</v>
      </c>
      <c r="AW172" s="13" t="s">
        <v>34</v>
      </c>
      <c r="AX172" s="13" t="s">
        <v>79</v>
      </c>
      <c r="AY172" s="242" t="s">
        <v>123</v>
      </c>
    </row>
    <row r="173" s="13" customFormat="1">
      <c r="A173" s="13"/>
      <c r="B173" s="231"/>
      <c r="C173" s="232"/>
      <c r="D173" s="233" t="s">
        <v>132</v>
      </c>
      <c r="E173" s="234" t="s">
        <v>1</v>
      </c>
      <c r="F173" s="235" t="s">
        <v>146</v>
      </c>
      <c r="G173" s="232"/>
      <c r="H173" s="236">
        <v>25.75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132</v>
      </c>
      <c r="AU173" s="242" t="s">
        <v>88</v>
      </c>
      <c r="AV173" s="13" t="s">
        <v>88</v>
      </c>
      <c r="AW173" s="13" t="s">
        <v>34</v>
      </c>
      <c r="AX173" s="13" t="s">
        <v>79</v>
      </c>
      <c r="AY173" s="242" t="s">
        <v>123</v>
      </c>
    </row>
    <row r="174" s="13" customFormat="1">
      <c r="A174" s="13"/>
      <c r="B174" s="231"/>
      <c r="C174" s="232"/>
      <c r="D174" s="233" t="s">
        <v>132</v>
      </c>
      <c r="E174" s="234" t="s">
        <v>1</v>
      </c>
      <c r="F174" s="235" t="s">
        <v>151</v>
      </c>
      <c r="G174" s="232"/>
      <c r="H174" s="236">
        <v>18.75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132</v>
      </c>
      <c r="AU174" s="242" t="s">
        <v>88</v>
      </c>
      <c r="AV174" s="13" t="s">
        <v>88</v>
      </c>
      <c r="AW174" s="13" t="s">
        <v>34</v>
      </c>
      <c r="AX174" s="13" t="s">
        <v>79</v>
      </c>
      <c r="AY174" s="242" t="s">
        <v>123</v>
      </c>
    </row>
    <row r="175" s="13" customFormat="1">
      <c r="A175" s="13"/>
      <c r="B175" s="231"/>
      <c r="C175" s="232"/>
      <c r="D175" s="233" t="s">
        <v>132</v>
      </c>
      <c r="E175" s="234" t="s">
        <v>1</v>
      </c>
      <c r="F175" s="235" t="s">
        <v>152</v>
      </c>
      <c r="G175" s="232"/>
      <c r="H175" s="236">
        <v>6.5800000000000001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132</v>
      </c>
      <c r="AU175" s="242" t="s">
        <v>88</v>
      </c>
      <c r="AV175" s="13" t="s">
        <v>88</v>
      </c>
      <c r="AW175" s="13" t="s">
        <v>34</v>
      </c>
      <c r="AX175" s="13" t="s">
        <v>79</v>
      </c>
      <c r="AY175" s="242" t="s">
        <v>123</v>
      </c>
    </row>
    <row r="176" s="15" customFormat="1">
      <c r="A176" s="15"/>
      <c r="B176" s="253"/>
      <c r="C176" s="254"/>
      <c r="D176" s="233" t="s">
        <v>132</v>
      </c>
      <c r="E176" s="255" t="s">
        <v>1</v>
      </c>
      <c r="F176" s="256" t="s">
        <v>153</v>
      </c>
      <c r="G176" s="254"/>
      <c r="H176" s="257">
        <v>76.829999999999998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3" t="s">
        <v>132</v>
      </c>
      <c r="AU176" s="263" t="s">
        <v>88</v>
      </c>
      <c r="AV176" s="15" t="s">
        <v>130</v>
      </c>
      <c r="AW176" s="15" t="s">
        <v>34</v>
      </c>
      <c r="AX176" s="15" t="s">
        <v>84</v>
      </c>
      <c r="AY176" s="263" t="s">
        <v>123</v>
      </c>
    </row>
    <row r="177" s="2" customFormat="1" ht="16.5" customHeight="1">
      <c r="A177" s="38"/>
      <c r="B177" s="39"/>
      <c r="C177" s="264" t="s">
        <v>206</v>
      </c>
      <c r="D177" s="264" t="s">
        <v>208</v>
      </c>
      <c r="E177" s="265" t="s">
        <v>209</v>
      </c>
      <c r="F177" s="266" t="s">
        <v>210</v>
      </c>
      <c r="G177" s="267" t="s">
        <v>211</v>
      </c>
      <c r="H177" s="268">
        <v>76.829999999999998</v>
      </c>
      <c r="I177" s="269"/>
      <c r="J177" s="270">
        <f>ROUND(I177*H177,2)</f>
        <v>0</v>
      </c>
      <c r="K177" s="266" t="s">
        <v>1</v>
      </c>
      <c r="L177" s="271"/>
      <c r="M177" s="272" t="s">
        <v>1</v>
      </c>
      <c r="N177" s="273" t="s">
        <v>44</v>
      </c>
      <c r="O177" s="91"/>
      <c r="P177" s="227">
        <f>O177*H177</f>
        <v>0</v>
      </c>
      <c r="Q177" s="227">
        <v>0.001</v>
      </c>
      <c r="R177" s="227">
        <f>Q177*H177</f>
        <v>0.076829999999999996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167</v>
      </c>
      <c r="AT177" s="229" t="s">
        <v>208</v>
      </c>
      <c r="AU177" s="229" t="s">
        <v>88</v>
      </c>
      <c r="AY177" s="17" t="s">
        <v>123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130</v>
      </c>
      <c r="BM177" s="229" t="s">
        <v>212</v>
      </c>
    </row>
    <row r="178" s="2" customFormat="1" ht="49.05" customHeight="1">
      <c r="A178" s="38"/>
      <c r="B178" s="39"/>
      <c r="C178" s="218" t="s">
        <v>213</v>
      </c>
      <c r="D178" s="218" t="s">
        <v>125</v>
      </c>
      <c r="E178" s="219" t="s">
        <v>214</v>
      </c>
      <c r="F178" s="220" t="s">
        <v>215</v>
      </c>
      <c r="G178" s="221" t="s">
        <v>175</v>
      </c>
      <c r="H178" s="222">
        <v>0.031</v>
      </c>
      <c r="I178" s="223"/>
      <c r="J178" s="224">
        <f>ROUND(I178*H178,2)</f>
        <v>0</v>
      </c>
      <c r="K178" s="220" t="s">
        <v>129</v>
      </c>
      <c r="L178" s="44"/>
      <c r="M178" s="274" t="s">
        <v>1</v>
      </c>
      <c r="N178" s="275" t="s">
        <v>44</v>
      </c>
      <c r="O178" s="276"/>
      <c r="P178" s="277">
        <f>O178*H178</f>
        <v>0</v>
      </c>
      <c r="Q178" s="277">
        <v>0</v>
      </c>
      <c r="R178" s="277">
        <f>Q178*H178</f>
        <v>0</v>
      </c>
      <c r="S178" s="277">
        <v>0</v>
      </c>
      <c r="T178" s="27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206</v>
      </c>
      <c r="AT178" s="229" t="s">
        <v>125</v>
      </c>
      <c r="AU178" s="229" t="s">
        <v>88</v>
      </c>
      <c r="AY178" s="17" t="s">
        <v>123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206</v>
      </c>
      <c r="BM178" s="229" t="s">
        <v>216</v>
      </c>
    </row>
    <row r="179" s="2" customFormat="1" ht="6.96" customHeight="1">
      <c r="A179" s="38"/>
      <c r="B179" s="66"/>
      <c r="C179" s="67"/>
      <c r="D179" s="67"/>
      <c r="E179" s="67"/>
      <c r="F179" s="67"/>
      <c r="G179" s="67"/>
      <c r="H179" s="67"/>
      <c r="I179" s="67"/>
      <c r="J179" s="67"/>
      <c r="K179" s="67"/>
      <c r="L179" s="44"/>
      <c r="M179" s="38"/>
      <c r="O179" s="38"/>
      <c r="P179" s="38"/>
      <c r="Q179" s="38"/>
      <c r="R179" s="38"/>
      <c r="S179" s="38"/>
      <c r="T179" s="3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</row>
  </sheetData>
  <sheetProtection sheet="1" autoFilter="0" formatColumns="0" formatRows="0" objects="1" scenarios="1" spinCount="100000" saltValue="oLlqEir4v+jqR0wrZgODnXWjxJwPEYxzDxD1sjBITYPoxtdXcguxNC/RFstx8t3+y9wWzP84tXYC2F3ra52uUg==" hashValue="p30WB2hCtG50PI6eVKfzxjLTx+3nUuhPg6m6LikCsGxYAGWChgOuwIJTrYsBpCF1Efbw9swODWIhWLs1wCGTow==" algorithmName="SHA-512" password="B134"/>
  <autoFilter ref="C124:K17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88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VD Lysá n. L., oprava spárování kamenného obkladu jezových pilířů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24. 3. 2022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26</v>
      </c>
      <c r="E14" s="38"/>
      <c r="F14" s="38"/>
      <c r="G14" s="38"/>
      <c r="H14" s="38"/>
      <c r="I14" s="140" t="s">
        <v>27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28</v>
      </c>
      <c r="F15" s="38"/>
      <c r="G15" s="38"/>
      <c r="H15" s="38"/>
      <c r="I15" s="140" t="s">
        <v>29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27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29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27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29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27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36</v>
      </c>
      <c r="F24" s="38"/>
      <c r="G24" s="38"/>
      <c r="H24" s="38"/>
      <c r="I24" s="140" t="s">
        <v>29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5"/>
      <c r="B27" s="146"/>
      <c r="C27" s="145"/>
      <c r="D27" s="145"/>
      <c r="E27" s="147" t="s">
        <v>38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ROUND((SUM(BE123:BE158)),  2)</f>
        <v>0</v>
      </c>
      <c r="G33" s="38"/>
      <c r="H33" s="38"/>
      <c r="I33" s="155">
        <v>0.20999999999999999</v>
      </c>
      <c r="J33" s="154">
        <f>ROUND(((SUM(BE123:BE158))*I33),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ROUND((SUM(BF123:BF158)),  2)</f>
        <v>0</v>
      </c>
      <c r="G34" s="38"/>
      <c r="H34" s="38"/>
      <c r="I34" s="155">
        <v>0.14999999999999999</v>
      </c>
      <c r="J34" s="154">
        <f>ROUND(((SUM(BF123:BF158))*I34),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ROUND((SUM(BG123:BG158)),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ROUND((SUM(BH123:BH158)),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ROUND((SUM(BI123:BI158)),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VD Lysá n. L., oprava spárování kamenného obkladu jezových pilířů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VON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Lysá n.L., ř. km 878,071</v>
      </c>
      <c r="G89" s="40"/>
      <c r="H89" s="40"/>
      <c r="I89" s="32" t="s">
        <v>24</v>
      </c>
      <c r="J89" s="79" t="str">
        <f>IF(J12="","",J12)</f>
        <v>24. 3. 2022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26</v>
      </c>
      <c r="D91" s="40"/>
      <c r="E91" s="40"/>
      <c r="F91" s="27" t="str">
        <f>E15</f>
        <v xml:space="preserve">Povodí Labe, státní podnik </v>
      </c>
      <c r="G91" s="40"/>
      <c r="H91" s="40"/>
      <c r="I91" s="32" t="s">
        <v>32</v>
      </c>
      <c r="J91" s="36" t="str">
        <f>E21</f>
        <v>Multiaqua s.r.o., Veverkova 1343, HK 2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Pavel Romášek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218</v>
      </c>
      <c r="E99" s="182"/>
      <c r="F99" s="182"/>
      <c r="G99" s="182"/>
      <c r="H99" s="182"/>
      <c r="I99" s="182"/>
      <c r="J99" s="183">
        <f>J126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219</v>
      </c>
      <c r="E100" s="188"/>
      <c r="F100" s="188"/>
      <c r="G100" s="188"/>
      <c r="H100" s="188"/>
      <c r="I100" s="188"/>
      <c r="J100" s="189">
        <f>J127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220</v>
      </c>
      <c r="E101" s="188"/>
      <c r="F101" s="188"/>
      <c r="G101" s="188"/>
      <c r="H101" s="188"/>
      <c r="I101" s="188"/>
      <c r="J101" s="189">
        <f>J136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221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222</v>
      </c>
      <c r="E103" s="188"/>
      <c r="F103" s="188"/>
      <c r="G103" s="188"/>
      <c r="H103" s="188"/>
      <c r="I103" s="188"/>
      <c r="J103" s="189">
        <f>J154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VD Lysá n. L., oprava spárování kamenného obkladu jezových pilířů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92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2 - VON Vedlejší a ostatní náklady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22</v>
      </c>
      <c r="D117" s="40"/>
      <c r="E117" s="40"/>
      <c r="F117" s="27" t="str">
        <f>F12</f>
        <v>Lysá n.L., ř. km 878,071</v>
      </c>
      <c r="G117" s="40"/>
      <c r="H117" s="40"/>
      <c r="I117" s="32" t="s">
        <v>24</v>
      </c>
      <c r="J117" s="79" t="str">
        <f>IF(J12="","",J12)</f>
        <v>24. 3. 2022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26</v>
      </c>
      <c r="D119" s="40"/>
      <c r="E119" s="40"/>
      <c r="F119" s="27" t="str">
        <f>E15</f>
        <v xml:space="preserve">Povodí Labe, státní podnik </v>
      </c>
      <c r="G119" s="40"/>
      <c r="H119" s="40"/>
      <c r="I119" s="32" t="s">
        <v>32</v>
      </c>
      <c r="J119" s="36" t="str">
        <f>E21</f>
        <v>Multiaqua s.r.o., Veverkova 1343, HK 2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35</v>
      </c>
      <c r="J120" s="36" t="str">
        <f>E24</f>
        <v>Ing. Pavel Romášek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109</v>
      </c>
      <c r="D122" s="194" t="s">
        <v>64</v>
      </c>
      <c r="E122" s="194" t="s">
        <v>60</v>
      </c>
      <c r="F122" s="194" t="s">
        <v>61</v>
      </c>
      <c r="G122" s="194" t="s">
        <v>110</v>
      </c>
      <c r="H122" s="194" t="s">
        <v>111</v>
      </c>
      <c r="I122" s="194" t="s">
        <v>112</v>
      </c>
      <c r="J122" s="194" t="s">
        <v>96</v>
      </c>
      <c r="K122" s="195" t="s">
        <v>113</v>
      </c>
      <c r="L122" s="196"/>
      <c r="M122" s="100" t="s">
        <v>1</v>
      </c>
      <c r="N122" s="101" t="s">
        <v>43</v>
      </c>
      <c r="O122" s="101" t="s">
        <v>114</v>
      </c>
      <c r="P122" s="101" t="s">
        <v>115</v>
      </c>
      <c r="Q122" s="101" t="s">
        <v>116</v>
      </c>
      <c r="R122" s="101" t="s">
        <v>117</v>
      </c>
      <c r="S122" s="101" t="s">
        <v>118</v>
      </c>
      <c r="T122" s="102" t="s">
        <v>119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120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P124+P126</f>
        <v>0</v>
      </c>
      <c r="Q123" s="104"/>
      <c r="R123" s="199">
        <f>R124+R126</f>
        <v>0</v>
      </c>
      <c r="S123" s="104"/>
      <c r="T123" s="200">
        <f>T124+T126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78</v>
      </c>
      <c r="AU123" s="17" t="s">
        <v>98</v>
      </c>
      <c r="BK123" s="201">
        <f>BK124+BK126</f>
        <v>0</v>
      </c>
    </row>
    <row r="124" s="12" customFormat="1" ht="25.92" customHeight="1">
      <c r="A124" s="12"/>
      <c r="B124" s="202"/>
      <c r="C124" s="203"/>
      <c r="D124" s="204" t="s">
        <v>78</v>
      </c>
      <c r="E124" s="205" t="s">
        <v>121</v>
      </c>
      <c r="F124" s="205" t="s">
        <v>122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78</v>
      </c>
      <c r="AU124" s="214" t="s">
        <v>79</v>
      </c>
      <c r="AY124" s="213" t="s">
        <v>123</v>
      </c>
      <c r="BK124" s="215">
        <f>BK125</f>
        <v>0</v>
      </c>
    </row>
    <row r="125" s="12" customFormat="1" ht="22.8" customHeight="1">
      <c r="A125" s="12"/>
      <c r="B125" s="202"/>
      <c r="C125" s="203"/>
      <c r="D125" s="204" t="s">
        <v>78</v>
      </c>
      <c r="E125" s="216" t="s">
        <v>158</v>
      </c>
      <c r="F125" s="216" t="s">
        <v>159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v>0</v>
      </c>
      <c r="Q125" s="210"/>
      <c r="R125" s="211">
        <v>0</v>
      </c>
      <c r="S125" s="210"/>
      <c r="T125" s="212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78</v>
      </c>
      <c r="AU125" s="214" t="s">
        <v>84</v>
      </c>
      <c r="AY125" s="213" t="s">
        <v>123</v>
      </c>
      <c r="BK125" s="215">
        <v>0</v>
      </c>
    </row>
    <row r="126" s="12" customFormat="1" ht="25.92" customHeight="1">
      <c r="A126" s="12"/>
      <c r="B126" s="202"/>
      <c r="C126" s="203"/>
      <c r="D126" s="204" t="s">
        <v>78</v>
      </c>
      <c r="E126" s="205" t="s">
        <v>223</v>
      </c>
      <c r="F126" s="205" t="s">
        <v>224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P127+P136+P145+P154</f>
        <v>0</v>
      </c>
      <c r="Q126" s="210"/>
      <c r="R126" s="211">
        <f>R127+R136+R145+R154</f>
        <v>0</v>
      </c>
      <c r="S126" s="210"/>
      <c r="T126" s="212">
        <f>T127+T136+T145+T154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154</v>
      </c>
      <c r="AT126" s="214" t="s">
        <v>78</v>
      </c>
      <c r="AU126" s="214" t="s">
        <v>79</v>
      </c>
      <c r="AY126" s="213" t="s">
        <v>123</v>
      </c>
      <c r="BK126" s="215">
        <f>BK127+BK136+BK145+BK154</f>
        <v>0</v>
      </c>
    </row>
    <row r="127" s="12" customFormat="1" ht="22.8" customHeight="1">
      <c r="A127" s="12"/>
      <c r="B127" s="202"/>
      <c r="C127" s="203"/>
      <c r="D127" s="204" t="s">
        <v>78</v>
      </c>
      <c r="E127" s="216" t="s">
        <v>225</v>
      </c>
      <c r="F127" s="216" t="s">
        <v>226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SUM(P128:P135)</f>
        <v>0</v>
      </c>
      <c r="Q127" s="210"/>
      <c r="R127" s="211">
        <f>SUM(R128:R135)</f>
        <v>0</v>
      </c>
      <c r="S127" s="210"/>
      <c r="T127" s="212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154</v>
      </c>
      <c r="AT127" s="214" t="s">
        <v>78</v>
      </c>
      <c r="AU127" s="214" t="s">
        <v>84</v>
      </c>
      <c r="AY127" s="213" t="s">
        <v>123</v>
      </c>
      <c r="BK127" s="215">
        <f>SUM(BK128:BK135)</f>
        <v>0</v>
      </c>
    </row>
    <row r="128" s="2" customFormat="1" ht="24.15" customHeight="1">
      <c r="A128" s="38"/>
      <c r="B128" s="39"/>
      <c r="C128" s="218" t="s">
        <v>84</v>
      </c>
      <c r="D128" s="218" t="s">
        <v>125</v>
      </c>
      <c r="E128" s="219" t="s">
        <v>227</v>
      </c>
      <c r="F128" s="220" t="s">
        <v>228</v>
      </c>
      <c r="G128" s="221" t="s">
        <v>229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230</v>
      </c>
      <c r="AT128" s="229" t="s">
        <v>125</v>
      </c>
      <c r="AU128" s="229" t="s">
        <v>88</v>
      </c>
      <c r="AY128" s="17" t="s">
        <v>123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230</v>
      </c>
      <c r="BM128" s="229" t="s">
        <v>231</v>
      </c>
    </row>
    <row r="129" s="14" customFormat="1">
      <c r="A129" s="14"/>
      <c r="B129" s="243"/>
      <c r="C129" s="244"/>
      <c r="D129" s="233" t="s">
        <v>132</v>
      </c>
      <c r="E129" s="245" t="s">
        <v>1</v>
      </c>
      <c r="F129" s="246" t="s">
        <v>232</v>
      </c>
      <c r="G129" s="244"/>
      <c r="H129" s="245" t="s">
        <v>1</v>
      </c>
      <c r="I129" s="247"/>
      <c r="J129" s="244"/>
      <c r="K129" s="244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132</v>
      </c>
      <c r="AU129" s="252" t="s">
        <v>88</v>
      </c>
      <c r="AV129" s="14" t="s">
        <v>84</v>
      </c>
      <c r="AW129" s="14" t="s">
        <v>34</v>
      </c>
      <c r="AX129" s="14" t="s">
        <v>79</v>
      </c>
      <c r="AY129" s="252" t="s">
        <v>123</v>
      </c>
    </row>
    <row r="130" s="14" customFormat="1">
      <c r="A130" s="14"/>
      <c r="B130" s="243"/>
      <c r="C130" s="244"/>
      <c r="D130" s="233" t="s">
        <v>132</v>
      </c>
      <c r="E130" s="245" t="s">
        <v>1</v>
      </c>
      <c r="F130" s="246" t="s">
        <v>233</v>
      </c>
      <c r="G130" s="244"/>
      <c r="H130" s="245" t="s">
        <v>1</v>
      </c>
      <c r="I130" s="247"/>
      <c r="J130" s="244"/>
      <c r="K130" s="244"/>
      <c r="L130" s="248"/>
      <c r="M130" s="249"/>
      <c r="N130" s="250"/>
      <c r="O130" s="250"/>
      <c r="P130" s="250"/>
      <c r="Q130" s="250"/>
      <c r="R130" s="250"/>
      <c r="S130" s="250"/>
      <c r="T130" s="25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2" t="s">
        <v>132</v>
      </c>
      <c r="AU130" s="252" t="s">
        <v>88</v>
      </c>
      <c r="AV130" s="14" t="s">
        <v>84</v>
      </c>
      <c r="AW130" s="14" t="s">
        <v>34</v>
      </c>
      <c r="AX130" s="14" t="s">
        <v>79</v>
      </c>
      <c r="AY130" s="252" t="s">
        <v>123</v>
      </c>
    </row>
    <row r="131" s="14" customFormat="1">
      <c r="A131" s="14"/>
      <c r="B131" s="243"/>
      <c r="C131" s="244"/>
      <c r="D131" s="233" t="s">
        <v>132</v>
      </c>
      <c r="E131" s="245" t="s">
        <v>1</v>
      </c>
      <c r="F131" s="246" t="s">
        <v>234</v>
      </c>
      <c r="G131" s="244"/>
      <c r="H131" s="245" t="s">
        <v>1</v>
      </c>
      <c r="I131" s="247"/>
      <c r="J131" s="244"/>
      <c r="K131" s="244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132</v>
      </c>
      <c r="AU131" s="252" t="s">
        <v>88</v>
      </c>
      <c r="AV131" s="14" t="s">
        <v>84</v>
      </c>
      <c r="AW131" s="14" t="s">
        <v>34</v>
      </c>
      <c r="AX131" s="14" t="s">
        <v>79</v>
      </c>
      <c r="AY131" s="252" t="s">
        <v>123</v>
      </c>
    </row>
    <row r="132" s="14" customFormat="1">
      <c r="A132" s="14"/>
      <c r="B132" s="243"/>
      <c r="C132" s="244"/>
      <c r="D132" s="233" t="s">
        <v>132</v>
      </c>
      <c r="E132" s="245" t="s">
        <v>1</v>
      </c>
      <c r="F132" s="246" t="s">
        <v>235</v>
      </c>
      <c r="G132" s="244"/>
      <c r="H132" s="245" t="s">
        <v>1</v>
      </c>
      <c r="I132" s="247"/>
      <c r="J132" s="244"/>
      <c r="K132" s="244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132</v>
      </c>
      <c r="AU132" s="252" t="s">
        <v>88</v>
      </c>
      <c r="AV132" s="14" t="s">
        <v>84</v>
      </c>
      <c r="AW132" s="14" t="s">
        <v>34</v>
      </c>
      <c r="AX132" s="14" t="s">
        <v>79</v>
      </c>
      <c r="AY132" s="252" t="s">
        <v>123</v>
      </c>
    </row>
    <row r="133" s="14" customFormat="1">
      <c r="A133" s="14"/>
      <c r="B133" s="243"/>
      <c r="C133" s="244"/>
      <c r="D133" s="233" t="s">
        <v>132</v>
      </c>
      <c r="E133" s="245" t="s">
        <v>1</v>
      </c>
      <c r="F133" s="246" t="s">
        <v>236</v>
      </c>
      <c r="G133" s="244"/>
      <c r="H133" s="245" t="s">
        <v>1</v>
      </c>
      <c r="I133" s="247"/>
      <c r="J133" s="244"/>
      <c r="K133" s="244"/>
      <c r="L133" s="248"/>
      <c r="M133" s="249"/>
      <c r="N133" s="250"/>
      <c r="O133" s="250"/>
      <c r="P133" s="250"/>
      <c r="Q133" s="250"/>
      <c r="R133" s="250"/>
      <c r="S133" s="250"/>
      <c r="T133" s="25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2" t="s">
        <v>132</v>
      </c>
      <c r="AU133" s="252" t="s">
        <v>88</v>
      </c>
      <c r="AV133" s="14" t="s">
        <v>84</v>
      </c>
      <c r="AW133" s="14" t="s">
        <v>34</v>
      </c>
      <c r="AX133" s="14" t="s">
        <v>79</v>
      </c>
      <c r="AY133" s="252" t="s">
        <v>123</v>
      </c>
    </row>
    <row r="134" s="14" customFormat="1">
      <c r="A134" s="14"/>
      <c r="B134" s="243"/>
      <c r="C134" s="244"/>
      <c r="D134" s="233" t="s">
        <v>132</v>
      </c>
      <c r="E134" s="245" t="s">
        <v>1</v>
      </c>
      <c r="F134" s="246" t="s">
        <v>237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132</v>
      </c>
      <c r="AU134" s="252" t="s">
        <v>88</v>
      </c>
      <c r="AV134" s="14" t="s">
        <v>84</v>
      </c>
      <c r="AW134" s="14" t="s">
        <v>34</v>
      </c>
      <c r="AX134" s="14" t="s">
        <v>79</v>
      </c>
      <c r="AY134" s="252" t="s">
        <v>123</v>
      </c>
    </row>
    <row r="135" s="13" customFormat="1">
      <c r="A135" s="13"/>
      <c r="B135" s="231"/>
      <c r="C135" s="232"/>
      <c r="D135" s="233" t="s">
        <v>132</v>
      </c>
      <c r="E135" s="234" t="s">
        <v>1</v>
      </c>
      <c r="F135" s="235" t="s">
        <v>84</v>
      </c>
      <c r="G135" s="232"/>
      <c r="H135" s="236">
        <v>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132</v>
      </c>
      <c r="AU135" s="242" t="s">
        <v>88</v>
      </c>
      <c r="AV135" s="13" t="s">
        <v>88</v>
      </c>
      <c r="AW135" s="13" t="s">
        <v>34</v>
      </c>
      <c r="AX135" s="13" t="s">
        <v>84</v>
      </c>
      <c r="AY135" s="242" t="s">
        <v>123</v>
      </c>
    </row>
    <row r="136" s="12" customFormat="1" ht="22.8" customHeight="1">
      <c r="A136" s="12"/>
      <c r="B136" s="202"/>
      <c r="C136" s="203"/>
      <c r="D136" s="204" t="s">
        <v>78</v>
      </c>
      <c r="E136" s="216" t="s">
        <v>238</v>
      </c>
      <c r="F136" s="216" t="s">
        <v>239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SUM(P137:P144)</f>
        <v>0</v>
      </c>
      <c r="Q136" s="210"/>
      <c r="R136" s="211">
        <f>SUM(R137:R144)</f>
        <v>0</v>
      </c>
      <c r="S136" s="210"/>
      <c r="T136" s="212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154</v>
      </c>
      <c r="AT136" s="214" t="s">
        <v>78</v>
      </c>
      <c r="AU136" s="214" t="s">
        <v>84</v>
      </c>
      <c r="AY136" s="213" t="s">
        <v>123</v>
      </c>
      <c r="BK136" s="215">
        <f>SUM(BK137:BK144)</f>
        <v>0</v>
      </c>
    </row>
    <row r="137" s="2" customFormat="1" ht="16.5" customHeight="1">
      <c r="A137" s="38"/>
      <c r="B137" s="39"/>
      <c r="C137" s="218" t="s">
        <v>88</v>
      </c>
      <c r="D137" s="218" t="s">
        <v>125</v>
      </c>
      <c r="E137" s="219" t="s">
        <v>240</v>
      </c>
      <c r="F137" s="220" t="s">
        <v>241</v>
      </c>
      <c r="G137" s="221" t="s">
        <v>242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230</v>
      </c>
      <c r="AT137" s="229" t="s">
        <v>125</v>
      </c>
      <c r="AU137" s="229" t="s">
        <v>88</v>
      </c>
      <c r="AY137" s="17" t="s">
        <v>123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230</v>
      </c>
      <c r="BM137" s="229" t="s">
        <v>243</v>
      </c>
    </row>
    <row r="138" s="14" customFormat="1">
      <c r="A138" s="14"/>
      <c r="B138" s="243"/>
      <c r="C138" s="244"/>
      <c r="D138" s="233" t="s">
        <v>132</v>
      </c>
      <c r="E138" s="245" t="s">
        <v>1</v>
      </c>
      <c r="F138" s="246" t="s">
        <v>244</v>
      </c>
      <c r="G138" s="244"/>
      <c r="H138" s="245" t="s">
        <v>1</v>
      </c>
      <c r="I138" s="247"/>
      <c r="J138" s="244"/>
      <c r="K138" s="244"/>
      <c r="L138" s="248"/>
      <c r="M138" s="249"/>
      <c r="N138" s="250"/>
      <c r="O138" s="250"/>
      <c r="P138" s="250"/>
      <c r="Q138" s="250"/>
      <c r="R138" s="250"/>
      <c r="S138" s="250"/>
      <c r="T138" s="25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2" t="s">
        <v>132</v>
      </c>
      <c r="AU138" s="252" t="s">
        <v>88</v>
      </c>
      <c r="AV138" s="14" t="s">
        <v>84</v>
      </c>
      <c r="AW138" s="14" t="s">
        <v>34</v>
      </c>
      <c r="AX138" s="14" t="s">
        <v>79</v>
      </c>
      <c r="AY138" s="252" t="s">
        <v>123</v>
      </c>
    </row>
    <row r="139" s="14" customFormat="1">
      <c r="A139" s="14"/>
      <c r="B139" s="243"/>
      <c r="C139" s="244"/>
      <c r="D139" s="233" t="s">
        <v>132</v>
      </c>
      <c r="E139" s="245" t="s">
        <v>1</v>
      </c>
      <c r="F139" s="246" t="s">
        <v>245</v>
      </c>
      <c r="G139" s="244"/>
      <c r="H139" s="245" t="s">
        <v>1</v>
      </c>
      <c r="I139" s="247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132</v>
      </c>
      <c r="AU139" s="252" t="s">
        <v>88</v>
      </c>
      <c r="AV139" s="14" t="s">
        <v>84</v>
      </c>
      <c r="AW139" s="14" t="s">
        <v>34</v>
      </c>
      <c r="AX139" s="14" t="s">
        <v>79</v>
      </c>
      <c r="AY139" s="252" t="s">
        <v>123</v>
      </c>
    </row>
    <row r="140" s="13" customFormat="1">
      <c r="A140" s="13"/>
      <c r="B140" s="231"/>
      <c r="C140" s="232"/>
      <c r="D140" s="233" t="s">
        <v>132</v>
      </c>
      <c r="E140" s="234" t="s">
        <v>1</v>
      </c>
      <c r="F140" s="235" t="s">
        <v>84</v>
      </c>
      <c r="G140" s="232"/>
      <c r="H140" s="236">
        <v>1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132</v>
      </c>
      <c r="AU140" s="242" t="s">
        <v>88</v>
      </c>
      <c r="AV140" s="13" t="s">
        <v>88</v>
      </c>
      <c r="AW140" s="13" t="s">
        <v>34</v>
      </c>
      <c r="AX140" s="13" t="s">
        <v>84</v>
      </c>
      <c r="AY140" s="242" t="s">
        <v>123</v>
      </c>
    </row>
    <row r="141" s="2" customFormat="1" ht="44.25" customHeight="1">
      <c r="A141" s="38"/>
      <c r="B141" s="39"/>
      <c r="C141" s="218" t="s">
        <v>134</v>
      </c>
      <c r="D141" s="218" t="s">
        <v>125</v>
      </c>
      <c r="E141" s="219" t="s">
        <v>246</v>
      </c>
      <c r="F141" s="220" t="s">
        <v>247</v>
      </c>
      <c r="G141" s="221" t="s">
        <v>242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230</v>
      </c>
      <c r="AT141" s="229" t="s">
        <v>125</v>
      </c>
      <c r="AU141" s="229" t="s">
        <v>88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230</v>
      </c>
      <c r="BM141" s="229" t="s">
        <v>248</v>
      </c>
    </row>
    <row r="142" s="14" customFormat="1">
      <c r="A142" s="14"/>
      <c r="B142" s="243"/>
      <c r="C142" s="244"/>
      <c r="D142" s="233" t="s">
        <v>132</v>
      </c>
      <c r="E142" s="245" t="s">
        <v>1</v>
      </c>
      <c r="F142" s="246" t="s">
        <v>249</v>
      </c>
      <c r="G142" s="244"/>
      <c r="H142" s="245" t="s">
        <v>1</v>
      </c>
      <c r="I142" s="247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132</v>
      </c>
      <c r="AU142" s="252" t="s">
        <v>88</v>
      </c>
      <c r="AV142" s="14" t="s">
        <v>84</v>
      </c>
      <c r="AW142" s="14" t="s">
        <v>34</v>
      </c>
      <c r="AX142" s="14" t="s">
        <v>79</v>
      </c>
      <c r="AY142" s="252" t="s">
        <v>123</v>
      </c>
    </row>
    <row r="143" s="14" customFormat="1">
      <c r="A143" s="14"/>
      <c r="B143" s="243"/>
      <c r="C143" s="244"/>
      <c r="D143" s="233" t="s">
        <v>132</v>
      </c>
      <c r="E143" s="245" t="s">
        <v>1</v>
      </c>
      <c r="F143" s="246" t="s">
        <v>250</v>
      </c>
      <c r="G143" s="244"/>
      <c r="H143" s="245" t="s">
        <v>1</v>
      </c>
      <c r="I143" s="247"/>
      <c r="J143" s="244"/>
      <c r="K143" s="244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132</v>
      </c>
      <c r="AU143" s="252" t="s">
        <v>88</v>
      </c>
      <c r="AV143" s="14" t="s">
        <v>84</v>
      </c>
      <c r="AW143" s="14" t="s">
        <v>34</v>
      </c>
      <c r="AX143" s="14" t="s">
        <v>79</v>
      </c>
      <c r="AY143" s="252" t="s">
        <v>123</v>
      </c>
    </row>
    <row r="144" s="13" customFormat="1">
      <c r="A144" s="13"/>
      <c r="B144" s="231"/>
      <c r="C144" s="232"/>
      <c r="D144" s="233" t="s">
        <v>132</v>
      </c>
      <c r="E144" s="234" t="s">
        <v>1</v>
      </c>
      <c r="F144" s="235" t="s">
        <v>84</v>
      </c>
      <c r="G144" s="232"/>
      <c r="H144" s="236">
        <v>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132</v>
      </c>
      <c r="AU144" s="242" t="s">
        <v>88</v>
      </c>
      <c r="AV144" s="13" t="s">
        <v>88</v>
      </c>
      <c r="AW144" s="13" t="s">
        <v>34</v>
      </c>
      <c r="AX144" s="13" t="s">
        <v>84</v>
      </c>
      <c r="AY144" s="242" t="s">
        <v>123</v>
      </c>
    </row>
    <row r="145" s="12" customFormat="1" ht="22.8" customHeight="1">
      <c r="A145" s="12"/>
      <c r="B145" s="202"/>
      <c r="C145" s="203"/>
      <c r="D145" s="204" t="s">
        <v>78</v>
      </c>
      <c r="E145" s="216" t="s">
        <v>251</v>
      </c>
      <c r="F145" s="216" t="s">
        <v>252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SUM(P146:P153)</f>
        <v>0</v>
      </c>
      <c r="Q145" s="210"/>
      <c r="R145" s="211">
        <f>SUM(R146:R153)</f>
        <v>0</v>
      </c>
      <c r="S145" s="210"/>
      <c r="T145" s="212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154</v>
      </c>
      <c r="AT145" s="214" t="s">
        <v>78</v>
      </c>
      <c r="AU145" s="214" t="s">
        <v>84</v>
      </c>
      <c r="AY145" s="213" t="s">
        <v>123</v>
      </c>
      <c r="BK145" s="215">
        <f>SUM(BK146:BK153)</f>
        <v>0</v>
      </c>
    </row>
    <row r="146" s="2" customFormat="1" ht="16.5" customHeight="1">
      <c r="A146" s="38"/>
      <c r="B146" s="39"/>
      <c r="C146" s="218" t="s">
        <v>140</v>
      </c>
      <c r="D146" s="218" t="s">
        <v>125</v>
      </c>
      <c r="E146" s="219" t="s">
        <v>253</v>
      </c>
      <c r="F146" s="220" t="s">
        <v>254</v>
      </c>
      <c r="G146" s="221" t="s">
        <v>255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230</v>
      </c>
      <c r="AT146" s="229" t="s">
        <v>125</v>
      </c>
      <c r="AU146" s="229" t="s">
        <v>88</v>
      </c>
      <c r="AY146" s="17" t="s">
        <v>123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230</v>
      </c>
      <c r="BM146" s="229" t="s">
        <v>256</v>
      </c>
    </row>
    <row r="147" s="14" customFormat="1">
      <c r="A147" s="14"/>
      <c r="B147" s="243"/>
      <c r="C147" s="244"/>
      <c r="D147" s="233" t="s">
        <v>132</v>
      </c>
      <c r="E147" s="245" t="s">
        <v>1</v>
      </c>
      <c r="F147" s="246" t="s">
        <v>257</v>
      </c>
      <c r="G147" s="244"/>
      <c r="H147" s="245" t="s">
        <v>1</v>
      </c>
      <c r="I147" s="247"/>
      <c r="J147" s="244"/>
      <c r="K147" s="244"/>
      <c r="L147" s="248"/>
      <c r="M147" s="249"/>
      <c r="N147" s="250"/>
      <c r="O147" s="250"/>
      <c r="P147" s="250"/>
      <c r="Q147" s="250"/>
      <c r="R147" s="250"/>
      <c r="S147" s="250"/>
      <c r="T147" s="25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2" t="s">
        <v>132</v>
      </c>
      <c r="AU147" s="252" t="s">
        <v>88</v>
      </c>
      <c r="AV147" s="14" t="s">
        <v>84</v>
      </c>
      <c r="AW147" s="14" t="s">
        <v>34</v>
      </c>
      <c r="AX147" s="14" t="s">
        <v>79</v>
      </c>
      <c r="AY147" s="252" t="s">
        <v>123</v>
      </c>
    </row>
    <row r="148" s="14" customFormat="1">
      <c r="A148" s="14"/>
      <c r="B148" s="243"/>
      <c r="C148" s="244"/>
      <c r="D148" s="233" t="s">
        <v>132</v>
      </c>
      <c r="E148" s="245" t="s">
        <v>1</v>
      </c>
      <c r="F148" s="246" t="s">
        <v>258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132</v>
      </c>
      <c r="AU148" s="252" t="s">
        <v>88</v>
      </c>
      <c r="AV148" s="14" t="s">
        <v>84</v>
      </c>
      <c r="AW148" s="14" t="s">
        <v>34</v>
      </c>
      <c r="AX148" s="14" t="s">
        <v>79</v>
      </c>
      <c r="AY148" s="252" t="s">
        <v>123</v>
      </c>
    </row>
    <row r="149" s="14" customFormat="1">
      <c r="A149" s="14"/>
      <c r="B149" s="243"/>
      <c r="C149" s="244"/>
      <c r="D149" s="233" t="s">
        <v>132</v>
      </c>
      <c r="E149" s="245" t="s">
        <v>1</v>
      </c>
      <c r="F149" s="246" t="s">
        <v>259</v>
      </c>
      <c r="G149" s="244"/>
      <c r="H149" s="245" t="s">
        <v>1</v>
      </c>
      <c r="I149" s="247"/>
      <c r="J149" s="244"/>
      <c r="K149" s="244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132</v>
      </c>
      <c r="AU149" s="252" t="s">
        <v>88</v>
      </c>
      <c r="AV149" s="14" t="s">
        <v>84</v>
      </c>
      <c r="AW149" s="14" t="s">
        <v>34</v>
      </c>
      <c r="AX149" s="14" t="s">
        <v>79</v>
      </c>
      <c r="AY149" s="252" t="s">
        <v>123</v>
      </c>
    </row>
    <row r="150" s="13" customFormat="1">
      <c r="A150" s="13"/>
      <c r="B150" s="231"/>
      <c r="C150" s="232"/>
      <c r="D150" s="233" t="s">
        <v>132</v>
      </c>
      <c r="E150" s="234" t="s">
        <v>1</v>
      </c>
      <c r="F150" s="235" t="s">
        <v>84</v>
      </c>
      <c r="G150" s="232"/>
      <c r="H150" s="236">
        <v>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132</v>
      </c>
      <c r="AU150" s="242" t="s">
        <v>88</v>
      </c>
      <c r="AV150" s="13" t="s">
        <v>88</v>
      </c>
      <c r="AW150" s="13" t="s">
        <v>34</v>
      </c>
      <c r="AX150" s="13" t="s">
        <v>84</v>
      </c>
      <c r="AY150" s="242" t="s">
        <v>123</v>
      </c>
    </row>
    <row r="151" s="2" customFormat="1" ht="16.5" customHeight="1">
      <c r="A151" s="38"/>
      <c r="B151" s="39"/>
      <c r="C151" s="218" t="s">
        <v>130</v>
      </c>
      <c r="D151" s="218" t="s">
        <v>125</v>
      </c>
      <c r="E151" s="219" t="s">
        <v>260</v>
      </c>
      <c r="F151" s="220" t="s">
        <v>261</v>
      </c>
      <c r="G151" s="221" t="s">
        <v>255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230</v>
      </c>
      <c r="AT151" s="229" t="s">
        <v>125</v>
      </c>
      <c r="AU151" s="229" t="s">
        <v>88</v>
      </c>
      <c r="AY151" s="17" t="s">
        <v>123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230</v>
      </c>
      <c r="BM151" s="229" t="s">
        <v>262</v>
      </c>
    </row>
    <row r="152" s="14" customFormat="1">
      <c r="A152" s="14"/>
      <c r="B152" s="243"/>
      <c r="C152" s="244"/>
      <c r="D152" s="233" t="s">
        <v>132</v>
      </c>
      <c r="E152" s="245" t="s">
        <v>1</v>
      </c>
      <c r="F152" s="246" t="s">
        <v>263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132</v>
      </c>
      <c r="AU152" s="252" t="s">
        <v>88</v>
      </c>
      <c r="AV152" s="14" t="s">
        <v>84</v>
      </c>
      <c r="AW152" s="14" t="s">
        <v>34</v>
      </c>
      <c r="AX152" s="14" t="s">
        <v>79</v>
      </c>
      <c r="AY152" s="252" t="s">
        <v>123</v>
      </c>
    </row>
    <row r="153" s="13" customFormat="1">
      <c r="A153" s="13"/>
      <c r="B153" s="231"/>
      <c r="C153" s="232"/>
      <c r="D153" s="233" t="s">
        <v>132</v>
      </c>
      <c r="E153" s="234" t="s">
        <v>1</v>
      </c>
      <c r="F153" s="235" t="s">
        <v>84</v>
      </c>
      <c r="G153" s="232"/>
      <c r="H153" s="236">
        <v>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132</v>
      </c>
      <c r="AU153" s="242" t="s">
        <v>88</v>
      </c>
      <c r="AV153" s="13" t="s">
        <v>88</v>
      </c>
      <c r="AW153" s="13" t="s">
        <v>34</v>
      </c>
      <c r="AX153" s="13" t="s">
        <v>84</v>
      </c>
      <c r="AY153" s="242" t="s">
        <v>123</v>
      </c>
    </row>
    <row r="154" s="12" customFormat="1" ht="22.8" customHeight="1">
      <c r="A154" s="12"/>
      <c r="B154" s="202"/>
      <c r="C154" s="203"/>
      <c r="D154" s="204" t="s">
        <v>78</v>
      </c>
      <c r="E154" s="216" t="s">
        <v>264</v>
      </c>
      <c r="F154" s="216" t="s">
        <v>265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SUM(P155:P158)</f>
        <v>0</v>
      </c>
      <c r="Q154" s="210"/>
      <c r="R154" s="211">
        <f>SUM(R155:R158)</f>
        <v>0</v>
      </c>
      <c r="S154" s="210"/>
      <c r="T154" s="212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154</v>
      </c>
      <c r="AT154" s="214" t="s">
        <v>78</v>
      </c>
      <c r="AU154" s="214" t="s">
        <v>84</v>
      </c>
      <c r="AY154" s="213" t="s">
        <v>123</v>
      </c>
      <c r="BK154" s="215">
        <f>SUM(BK155:BK158)</f>
        <v>0</v>
      </c>
    </row>
    <row r="155" s="2" customFormat="1" ht="33" customHeight="1">
      <c r="A155" s="38"/>
      <c r="B155" s="39"/>
      <c r="C155" s="218" t="s">
        <v>154</v>
      </c>
      <c r="D155" s="218" t="s">
        <v>125</v>
      </c>
      <c r="E155" s="219" t="s">
        <v>266</v>
      </c>
      <c r="F155" s="220" t="s">
        <v>267</v>
      </c>
      <c r="G155" s="221" t="s">
        <v>229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230</v>
      </c>
      <c r="AT155" s="229" t="s">
        <v>125</v>
      </c>
      <c r="AU155" s="229" t="s">
        <v>88</v>
      </c>
      <c r="AY155" s="17" t="s">
        <v>123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230</v>
      </c>
      <c r="BM155" s="229" t="s">
        <v>268</v>
      </c>
    </row>
    <row r="156" s="14" customFormat="1">
      <c r="A156" s="14"/>
      <c r="B156" s="243"/>
      <c r="C156" s="244"/>
      <c r="D156" s="233" t="s">
        <v>132</v>
      </c>
      <c r="E156" s="245" t="s">
        <v>1</v>
      </c>
      <c r="F156" s="246" t="s">
        <v>269</v>
      </c>
      <c r="G156" s="244"/>
      <c r="H156" s="245" t="s">
        <v>1</v>
      </c>
      <c r="I156" s="247"/>
      <c r="J156" s="244"/>
      <c r="K156" s="244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132</v>
      </c>
      <c r="AU156" s="252" t="s">
        <v>88</v>
      </c>
      <c r="AV156" s="14" t="s">
        <v>84</v>
      </c>
      <c r="AW156" s="14" t="s">
        <v>34</v>
      </c>
      <c r="AX156" s="14" t="s">
        <v>79</v>
      </c>
      <c r="AY156" s="252" t="s">
        <v>123</v>
      </c>
    </row>
    <row r="157" s="14" customFormat="1">
      <c r="A157" s="14"/>
      <c r="B157" s="243"/>
      <c r="C157" s="244"/>
      <c r="D157" s="233" t="s">
        <v>132</v>
      </c>
      <c r="E157" s="245" t="s">
        <v>1</v>
      </c>
      <c r="F157" s="246" t="s">
        <v>270</v>
      </c>
      <c r="G157" s="244"/>
      <c r="H157" s="245" t="s">
        <v>1</v>
      </c>
      <c r="I157" s="247"/>
      <c r="J157" s="244"/>
      <c r="K157" s="244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132</v>
      </c>
      <c r="AU157" s="252" t="s">
        <v>88</v>
      </c>
      <c r="AV157" s="14" t="s">
        <v>84</v>
      </c>
      <c r="AW157" s="14" t="s">
        <v>34</v>
      </c>
      <c r="AX157" s="14" t="s">
        <v>79</v>
      </c>
      <c r="AY157" s="252" t="s">
        <v>123</v>
      </c>
    </row>
    <row r="158" s="13" customFormat="1">
      <c r="A158" s="13"/>
      <c r="B158" s="231"/>
      <c r="C158" s="232"/>
      <c r="D158" s="233" t="s">
        <v>132</v>
      </c>
      <c r="E158" s="234" t="s">
        <v>1</v>
      </c>
      <c r="F158" s="235" t="s">
        <v>84</v>
      </c>
      <c r="G158" s="232"/>
      <c r="H158" s="236">
        <v>1</v>
      </c>
      <c r="I158" s="237"/>
      <c r="J158" s="232"/>
      <c r="K158" s="232"/>
      <c r="L158" s="238"/>
      <c r="M158" s="279"/>
      <c r="N158" s="280"/>
      <c r="O158" s="280"/>
      <c r="P158" s="280"/>
      <c r="Q158" s="280"/>
      <c r="R158" s="280"/>
      <c r="S158" s="280"/>
      <c r="T158" s="28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132</v>
      </c>
      <c r="AU158" s="242" t="s">
        <v>88</v>
      </c>
      <c r="AV158" s="13" t="s">
        <v>88</v>
      </c>
      <c r="AW158" s="13" t="s">
        <v>34</v>
      </c>
      <c r="AX158" s="13" t="s">
        <v>84</v>
      </c>
      <c r="AY158" s="242" t="s">
        <v>123</v>
      </c>
    </row>
    <row r="159" s="2" customFormat="1" ht="6.96" customHeight="1">
      <c r="A159" s="38"/>
      <c r="B159" s="66"/>
      <c r="C159" s="67"/>
      <c r="D159" s="67"/>
      <c r="E159" s="67"/>
      <c r="F159" s="67"/>
      <c r="G159" s="67"/>
      <c r="H159" s="67"/>
      <c r="I159" s="67"/>
      <c r="J159" s="67"/>
      <c r="K159" s="67"/>
      <c r="L159" s="44"/>
      <c r="M159" s="38"/>
      <c r="O159" s="38"/>
      <c r="P159" s="38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</row>
  </sheetData>
  <sheetProtection sheet="1" autoFilter="0" formatColumns="0" formatRows="0" objects="1" scenarios="1" spinCount="100000" saltValue="MUTe2Og509j8/Mgfg+lrzzs203P2+GkZTj8jw4MtTqpO9yfpAoIeVNFzy1YEB6xz3u/fo1J17Fwa9Gl/NXWv7Q==" hashValue="zKloGaFUgF2/pu0n34otkMidMm3BWEHVzm+DWhRLAoKiNtbrMfE1aixvC37VWO2/3yxwAc72PDCWqe2kg2D2rQ==" algorithmName="SHA-512" password="B134"/>
  <autoFilter ref="C122:K15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Romášek Pavel</dc:creator>
  <cp:lastModifiedBy>Romášek Pavel</cp:lastModifiedBy>
  <dcterms:created xsi:type="dcterms:W3CDTF">2023-02-15T12:09:14Z</dcterms:created>
  <dcterms:modified xsi:type="dcterms:W3CDTF">2023-02-15T12:09:18Z</dcterms:modified>
</cp:coreProperties>
</file>